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ПР 6 на 2019 г" sheetId="4" r:id="rId1"/>
    <sheet name="Лист1" sheetId="1" r:id="rId2"/>
    <sheet name="Лист2" sheetId="2" r:id="rId3"/>
    <sheet name="Лист3" sheetId="3" r:id="rId4"/>
  </sheets>
  <definedNames>
    <definedName name="_Toc465702665" localSheetId="0">'ПР 6 на 2019 г'!$A$134</definedName>
    <definedName name="_Toc465705550" localSheetId="0">'ПР 6 на 2019 г'!$A$167</definedName>
    <definedName name="_Toc465708116" localSheetId="0">'ПР 6 на 2019 г'!$A$28</definedName>
    <definedName name="_Toc465711341" localSheetId="0">'ПР 6 на 2019 г'!$A$32</definedName>
    <definedName name="_xlnm._FilterDatabase" localSheetId="0" hidden="1">'ПР 6 на 2019 г'!$B$9:$H$250</definedName>
    <definedName name="_xlnm.Print_Titles" localSheetId="0">'ПР 6 на 2019 г'!$8:$9</definedName>
    <definedName name="_xlnm.Print_Area" localSheetId="0">'ПР 6 на 2019 г'!$A$1:$P$241</definedName>
  </definedNames>
  <calcPr calcId="144525"/>
</workbook>
</file>

<file path=xl/calcChain.xml><?xml version="1.0" encoding="utf-8"?>
<calcChain xmlns="http://schemas.openxmlformats.org/spreadsheetml/2006/main">
  <c r="I247" i="4" l="1"/>
  <c r="I239" i="4"/>
  <c r="I238" i="4" s="1"/>
  <c r="I231" i="4"/>
  <c r="I230" i="4" s="1"/>
  <c r="I228" i="4"/>
  <c r="I221" i="4" s="1"/>
  <c r="I220" i="4" s="1"/>
  <c r="I219" i="4" s="1"/>
  <c r="I218" i="4" s="1"/>
  <c r="I215" i="4"/>
  <c r="I214" i="4" s="1"/>
  <c r="I213" i="4" s="1"/>
  <c r="I212" i="4" s="1"/>
  <c r="I206" i="4"/>
  <c r="I204" i="4"/>
  <c r="I201" i="4"/>
  <c r="I200" i="4"/>
  <c r="I199" i="4" s="1"/>
  <c r="I198" i="4" s="1"/>
  <c r="I197" i="4" s="1"/>
  <c r="I196" i="4" s="1"/>
  <c r="I191" i="4"/>
  <c r="I190" i="4" s="1"/>
  <c r="I186" i="4" s="1"/>
  <c r="I185" i="4" s="1"/>
  <c r="I188" i="4"/>
  <c r="I187" i="4" s="1"/>
  <c r="I183" i="4"/>
  <c r="I182" i="4" s="1"/>
  <c r="I180" i="4"/>
  <c r="I179" i="4" s="1"/>
  <c r="I178" i="4" s="1"/>
  <c r="I176" i="4"/>
  <c r="I175" i="4"/>
  <c r="I174" i="4" s="1"/>
  <c r="I172" i="4"/>
  <c r="I171" i="4" s="1"/>
  <c r="I170" i="4" s="1"/>
  <c r="I169" i="4" s="1"/>
  <c r="I168" i="4" s="1"/>
  <c r="I167" i="4" s="1"/>
  <c r="I166" i="4" s="1"/>
  <c r="I164" i="4"/>
  <c r="I163" i="4"/>
  <c r="I159" i="4"/>
  <c r="I158" i="4" s="1"/>
  <c r="I154" i="4"/>
  <c r="I153" i="4"/>
  <c r="I152" i="4"/>
  <c r="I149" i="4"/>
  <c r="I148" i="4"/>
  <c r="I147" i="4" s="1"/>
  <c r="I146" i="4" s="1"/>
  <c r="I145" i="4" s="1"/>
  <c r="I144" i="4" s="1"/>
  <c r="I143" i="4" s="1"/>
  <c r="I141" i="4"/>
  <c r="I140" i="4" s="1"/>
  <c r="I139" i="4"/>
  <c r="I138" i="4" s="1"/>
  <c r="I136" i="4"/>
  <c r="I135" i="4" s="1"/>
  <c r="I128" i="4"/>
  <c r="I126" i="4"/>
  <c r="I122" i="4"/>
  <c r="I121" i="4"/>
  <c r="I120" i="4" s="1"/>
  <c r="I119" i="4" s="1"/>
  <c r="I118" i="4" s="1"/>
  <c r="I117" i="4"/>
  <c r="I113" i="4"/>
  <c r="I109" i="4"/>
  <c r="I108" i="4"/>
  <c r="I107" i="4" s="1"/>
  <c r="I104" i="4"/>
  <c r="I103" i="4"/>
  <c r="I102" i="4"/>
  <c r="I101" i="4" s="1"/>
  <c r="I100" i="4" s="1"/>
  <c r="I99" i="4" s="1"/>
  <c r="I98" i="4" s="1"/>
  <c r="I97" i="4" s="1"/>
  <c r="I95" i="4"/>
  <c r="I94" i="4" s="1"/>
  <c r="I93" i="4" s="1"/>
  <c r="I92" i="4" s="1"/>
  <c r="I90" i="4"/>
  <c r="I89" i="4" s="1"/>
  <c r="I88" i="4" s="1"/>
  <c r="I87" i="4" s="1"/>
  <c r="I86" i="4" s="1"/>
  <c r="I84" i="4"/>
  <c r="I83" i="4"/>
  <c r="I82" i="4" s="1"/>
  <c r="I80" i="4"/>
  <c r="I79" i="4" s="1"/>
  <c r="I78" i="4" s="1"/>
  <c r="I74" i="4"/>
  <c r="I73" i="4"/>
  <c r="I72" i="4" s="1"/>
  <c r="I67" i="4"/>
  <c r="I66" i="4" s="1"/>
  <c r="I65" i="4" s="1"/>
  <c r="I59" i="4"/>
  <c r="I55" i="4"/>
  <c r="I54" i="4" s="1"/>
  <c r="I53" i="4" s="1"/>
  <c r="I52" i="4" s="1"/>
  <c r="I51" i="4" s="1"/>
  <c r="I50" i="4" s="1"/>
  <c r="I48" i="4"/>
  <c r="I47" i="4" s="1"/>
  <c r="I45" i="4"/>
  <c r="I44" i="4" s="1"/>
  <c r="I43" i="4" s="1"/>
  <c r="I42" i="4" s="1"/>
  <c r="I41" i="4" s="1"/>
  <c r="I40" i="4" s="1"/>
  <c r="I38" i="4"/>
  <c r="I37" i="4" s="1"/>
  <c r="I36" i="4" s="1"/>
  <c r="I35" i="4" s="1"/>
  <c r="I33" i="4"/>
  <c r="I32" i="4" s="1"/>
  <c r="I31" i="4" s="1"/>
  <c r="I29" i="4"/>
  <c r="I28" i="4"/>
  <c r="I27" i="4" s="1"/>
  <c r="P25" i="4"/>
  <c r="O25" i="4"/>
  <c r="P23" i="4"/>
  <c r="O23" i="4"/>
  <c r="P21" i="4"/>
  <c r="O21" i="4"/>
  <c r="I20" i="4"/>
  <c r="O19" i="4"/>
  <c r="P19" i="4" s="1"/>
  <c r="O17" i="4"/>
  <c r="P17" i="4" s="1"/>
  <c r="I16" i="4"/>
  <c r="I15" i="4"/>
  <c r="O15" i="4" s="1"/>
  <c r="P15" i="4" s="1"/>
  <c r="I134" i="4" l="1"/>
  <c r="I133" i="4" s="1"/>
  <c r="I132" i="4" s="1"/>
  <c r="I116" i="4" s="1"/>
  <c r="I211" i="4"/>
  <c r="I210" i="4" s="1"/>
  <c r="I195" i="4" s="1"/>
  <c r="I14" i="4"/>
  <c r="O14" i="4" l="1"/>
  <c r="I13" i="4"/>
  <c r="I12" i="4" s="1"/>
  <c r="I11" i="4" s="1"/>
  <c r="I10" i="4" s="1"/>
  <c r="R10" i="4" s="1"/>
  <c r="P14" i="4" l="1"/>
  <c r="P13" i="4" s="1"/>
  <c r="P12" i="4" s="1"/>
  <c r="P11" i="4" s="1"/>
  <c r="P241" i="4" s="1"/>
  <c r="O13" i="4"/>
  <c r="O12" i="4" s="1"/>
  <c r="O11" i="4" s="1"/>
  <c r="O241" i="4" s="1"/>
  <c r="I241" i="4"/>
  <c r="I245" i="4" l="1"/>
  <c r="I249" i="4" s="1"/>
  <c r="R241" i="4"/>
</calcChain>
</file>

<file path=xl/sharedStrings.xml><?xml version="1.0" encoding="utf-8"?>
<sst xmlns="http://schemas.openxmlformats.org/spreadsheetml/2006/main" count="1163" uniqueCount="261">
  <si>
    <t>Приложение 6</t>
  </si>
  <si>
    <t>к Решению "Об утверждении бюджета Ачхой-Мартановского муниципального района Чеченской Республики на 2019 и на плановый период 2020 и 2021 годов</t>
  </si>
  <si>
    <t>от                           2018 года    № _______</t>
  </si>
  <si>
    <t>Ведомственная структура расходов  бюджета Ачхой-Мартановского муниципального  района</t>
  </si>
  <si>
    <t>на 2019 г</t>
  </si>
  <si>
    <t xml:space="preserve"> тысяч рублей</t>
  </si>
  <si>
    <t>Наименование</t>
  </si>
  <si>
    <t>Код классификации расходов бюджета</t>
  </si>
  <si>
    <t>Сумма</t>
  </si>
  <si>
    <t>в том числе</t>
  </si>
  <si>
    <t>Плановый период</t>
  </si>
  <si>
    <t>МП</t>
  </si>
  <si>
    <t>ПП</t>
  </si>
  <si>
    <t>Вед</t>
  </si>
  <si>
    <t>РЗ</t>
  </si>
  <si>
    <t>Пр</t>
  </si>
  <si>
    <t>ЦСР</t>
  </si>
  <si>
    <t>ВР</t>
  </si>
  <si>
    <t>Квартал I</t>
  </si>
  <si>
    <t>Квартал II</t>
  </si>
  <si>
    <t>Квартал III</t>
  </si>
  <si>
    <t>Квартал IV</t>
  </si>
  <si>
    <t>2013 год</t>
  </si>
  <si>
    <t>2014 год</t>
  </si>
  <si>
    <t>Муниципальная программа "Обеспечение финансовой устойчивости Ачхой-Мартановского муниципального района"</t>
  </si>
  <si>
    <t>01</t>
  </si>
  <si>
    <t>Подпрограмма 1 «Организация и обеспечение исполнения бюджетного процесса Ачхой-Мартановского муниципального района»</t>
  </si>
  <si>
    <t>ГУ «Ачхой-Мартановское районное финансовое управление»</t>
  </si>
  <si>
    <t>112</t>
  </si>
  <si>
    <t>ОБЩЕГОСУДАРТСВЕННЫЕ ВОПРОСЫ</t>
  </si>
  <si>
    <t xml:space="preserve">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</si>
  <si>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</si>
  <si>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Основное мероприятие "Реализация функций аппаратов исполнителей и участников муниципальной программы"</t>
  </si>
  <si>
    <t>0110100000</t>
  </si>
  <si>
    <t>Расходы на выплаты по оплате трула работников муниципальных органов</t>
  </si>
  <si>
    <t>0110100110</t>
  </si>
  <si>
    <t>Фонд оплаты труда государственных (муниципальных) органов</t>
  </si>
  <si>
    <t>Иные выплаты персоналу, за исключением фонда оплаты труда.</t>
  </si>
  <si>
    <t>0110100190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</si>
  <si>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 ) органов</t>
  </si>
  <si>
    <t>Расходы на обеспечение функций муниципальных органов, в том числе территориальных органов</t>
  </si>
  <si>
    <t xml:space="preserve">Закупка товаров, работ, услуг в сфере информационно-коммуникационных технологий </t>
  </si>
  <si>
    <t>Закупка товаров, работ, услуг в целях кап ремонта гос учреждения</t>
  </si>
  <si>
    <t>Прочая закупка товаров, работ и услуг для обеспечения государственных (муниципальных)  нужд</t>
  </si>
  <si>
    <t>Уплата налога на имущество организаций и земельного налога</t>
  </si>
  <si>
    <t>Уплата прочих налогов, сборов</t>
  </si>
  <si>
    <t>Уплата иных платежей</t>
  </si>
  <si>
    <t xml:space="preserve">Резервные фонды </t>
  </si>
  <si>
    <t>0111</t>
  </si>
  <si>
    <t>Основное мероприятие "Организация и проведение мероприятий, финансируемых из резервного фонда Администрации  района, включая мероприятия по предупреждению и ликвидации чрезвычайных ситуаций и последствий стихийных бедствий на территории района "</t>
  </si>
  <si>
    <t>0110200000</t>
  </si>
  <si>
    <t xml:space="preserve">Резервные фонды администраций муниципальных районов </t>
  </si>
  <si>
    <t>0110250010</t>
  </si>
  <si>
    <t>Резервные средства</t>
  </si>
  <si>
    <t xml:space="preserve">Другие общегосударственные вопросы </t>
  </si>
  <si>
    <t>0113</t>
  </si>
  <si>
    <t>Основное мероприятие "Модернизация информационной системы управления муниципальными финансами в части обеспечения планирования, исполнения и подготовки отчетов об исполнении бюджета Ачхой-Мартановского муниципального района в программном формате)</t>
  </si>
  <si>
    <t>0110300000</t>
  </si>
  <si>
    <t>Финансовое обеспечение мероприятийв сфере информационно-коммуникационной инфраструктуры</t>
  </si>
  <si>
    <t>0110310020</t>
  </si>
  <si>
    <t>МЕЖБЮДЖЕТНЫЕ ТРАНСФЕРТЫ ОБЩЕГО ХАРАКТЕРА БЮДЖЕТАМ СУБЪЕКТОВ РОССИЙСКОЙ ФЕДЕРАЦИИ И МУНИЦИПАЛЬНЫХ ОБРАЗОВАНИЙ</t>
  </si>
  <si>
    <t>14</t>
  </si>
  <si>
    <t>Дотации бюджетам субъектов Российской Федерации и муниципальных образований</t>
  </si>
  <si>
    <t>1401</t>
  </si>
  <si>
    <t>Основное мероприятие "Выравнивание уровня бюджетной обеспеченности бюджетов сельских поселений Ачхой-Мартановского муниципального района"</t>
  </si>
  <si>
    <t>0110400000</t>
  </si>
  <si>
    <t>Предоставление из бюджета Ачхой-Мартановского муниципального района дотаций бюджетам сельских поселений Ачхой-Мартановского муниципального района</t>
  </si>
  <si>
    <t>0110410030</t>
  </si>
  <si>
    <t>Дотации на выравнивание бюджетной обеспеченности  поселений</t>
  </si>
  <si>
    <t>Непрограммная деятельность</t>
  </si>
  <si>
    <t>99</t>
  </si>
  <si>
    <t>НАЦИОНАЛЬНАЯ ОБОРОНА</t>
  </si>
  <si>
    <t>02</t>
  </si>
  <si>
    <t>Мобилизационная и вневойсковая подготовка</t>
  </si>
  <si>
    <t>0203</t>
  </si>
  <si>
    <t>Непрограммные мероприятия</t>
  </si>
  <si>
    <t>9990000000</t>
  </si>
  <si>
    <t>Осуществление первичного воинского учета на территориях, где отсутствуют военные комиссариаты в рамках непрограммных мероприятий непрограммных расходов</t>
  </si>
  <si>
    <t>9990051180</t>
  </si>
  <si>
    <t>Субвенции</t>
  </si>
  <si>
    <t>530</t>
  </si>
  <si>
    <t>Жилищно-коммунальное хозяйство</t>
  </si>
  <si>
    <t>05</t>
  </si>
  <si>
    <t>Благоустройство</t>
  </si>
  <si>
    <t>0503</t>
  </si>
  <si>
    <t>9990000190</t>
  </si>
  <si>
    <t>870</t>
  </si>
  <si>
    <t>МУ " Администрация Ачхой-Мартановского муниципального  района"</t>
  </si>
  <si>
    <t>Функционирование высшего должностного лица субъекта Российской Федерации и органа местного самоуправления</t>
  </si>
  <si>
    <t>0104</t>
  </si>
  <si>
    <t xml:space="preserve">Обеспечение функционирования Администрации  муниципального района </t>
  </si>
  <si>
    <t>7800000000</t>
  </si>
  <si>
    <t>7820000000</t>
  </si>
  <si>
    <t>7820000110</t>
  </si>
  <si>
    <t>Иные выплаты персоналу государственных (муниципальных) органов, за исключением фонда оплаты труда</t>
  </si>
  <si>
    <t>7820000190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</si>
  <si>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</si>
  <si>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Прочая закупка товаров, работ и услуг для государств нужд</t>
  </si>
  <si>
    <t>НАЦИОНАЛЬНАЯ БЕЗОПАСНОСТЬ И ПРАВООХРАНИТЕЛЬНАЯ ДЕЯТЕЛЬНОСТЬ</t>
  </si>
  <si>
    <t>500</t>
  </si>
  <si>
    <t>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</si>
  <si>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</si>
  <si>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</si>
  <si>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Финансовое обеспечение мероприятий  "Создание системы обеспечения вызова экстренных оперативных служб по единому номеру "112" в муниципальном районе"</t>
  </si>
  <si>
    <t>9900070090</t>
  </si>
  <si>
    <t>Фонд оплаты труда казенных учреждений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</si>
  <si>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</si>
  <si>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СОЦИАЛЬНАЯ ПОЛИТИКА</t>
  </si>
  <si>
    <t>10</t>
  </si>
  <si>
    <t>Другие вопросы в области социальной политики</t>
  </si>
  <si>
    <t>1006</t>
  </si>
  <si>
    <t>Финансовое обеспечение муниципальных образований на осуществление деятельности комиссии по делам несовершеннолетних и защите их прав</t>
  </si>
  <si>
    <t>9900041120</t>
  </si>
  <si>
    <t>ФИЗИЧЕСКАЯ КУЛЬТУРА И СПОРТ</t>
  </si>
  <si>
    <t>11</t>
  </si>
  <si>
    <t>Другие вопросы в области физической культуры и спорта</t>
  </si>
  <si>
    <t>1105</t>
  </si>
  <si>
    <t>Физкультурно-оздоровительная работа и спортивные мероприятия</t>
  </si>
  <si>
    <t>9990070110</t>
  </si>
  <si>
    <t>СРЕДСТВА МАССОВОЙ ИНФОРМАЦИИ</t>
  </si>
  <si>
    <t>12</t>
  </si>
  <si>
    <t>Периодическая печать и издательства</t>
  </si>
  <si>
    <t>1202</t>
  </si>
  <si>
    <t>Расходы на обеспечение деятельности (оказание услуг) государственных учреждений</t>
  </si>
  <si>
    <t>9990000590</t>
  </si>
  <si>
    <t>Субсидии бюджетным учреждениям на финансовое обеспечение государственного задания на оказание государственных услуг</t>
  </si>
  <si>
    <t xml:space="preserve"> Муниципальная программа  «Развитие муниципального хозяйства Ачхой-Мартановского муниципального района"</t>
  </si>
  <si>
    <t>НАЦИОНАЛЬНАЯ ЭКОНОМИКА</t>
  </si>
  <si>
    <t>04</t>
  </si>
  <si>
    <t>Дорожное хозяйство (дорожные фонды)</t>
  </si>
  <si>
    <t>0409</t>
  </si>
  <si>
    <t>Основное мероприятие "Обеспечение функционирования и развитие дорожно-транспортного комплекса Ачхой-Мартановского муниципального района"</t>
  </si>
  <si>
    <t>0500200000</t>
  </si>
  <si>
    <t xml:space="preserve">Строительство, модернизация, ремонт и  содержание автомобильных  дорог общего пользования за счет средств муниципального бюджета </t>
  </si>
  <si>
    <t>0500270050</t>
  </si>
  <si>
    <t xml:space="preserve"> ЖИЛИЩНО-КОММУНАЛЬНОЕ ХОЗЯЙСТВО</t>
  </si>
  <si>
    <t>Жилищное хозяйство</t>
  </si>
  <si>
    <t>0501</t>
  </si>
  <si>
    <t>Основное мероприятие "Содержание и развитие жилищно-коммунального хозяйства Ачхой-Мартановского муниципального района"</t>
  </si>
  <si>
    <t>0500100000</t>
  </si>
  <si>
    <t>Выполнение работ по капитальному ремонту многоквартирных домов</t>
  </si>
  <si>
    <t>0500170060</t>
  </si>
  <si>
    <t>Совет депутатов Ачхой-Мартановского муниципального района</t>
  </si>
  <si>
    <t>913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</si>
  <si>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</si>
  <si>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0102</t>
  </si>
  <si>
    <t>Обеспечение деятельности законодательного (представительного) органа муниципальных образований</t>
  </si>
  <si>
    <t>9600000000</t>
  </si>
  <si>
    <t>Глава муниципального образования</t>
  </si>
  <si>
    <t>9610000110</t>
  </si>
  <si>
    <t>Заместитель главы муниципального образования</t>
  </si>
  <si>
    <t>9640000110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</si>
  <si>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</si>
  <si>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</si>
  <si>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Финансовое обеспечение аппарата представительного органа муниципального образования</t>
  </si>
  <si>
    <t>9620000000</t>
  </si>
  <si>
    <t>9620000110</t>
  </si>
  <si>
    <t>9620000190</t>
  </si>
  <si>
    <r>
      <t xml:space="preserve">Муниципальная программа </t>
    </r>
    <r>
      <rPr>
        <b/>
        <sz val="10"/>
        <rFont val="Times New Roman"/>
        <family val="1"/>
        <charset val="204"/>
      </rPr>
      <t>"</t>
    </r>
    <r>
      <rPr>
        <sz val="10"/>
        <rFont val="Times New Roman"/>
        <family val="1"/>
        <charset val="204"/>
      </rPr>
      <t>Развитие дошкольного образования Ачхой-Мартановского муниципального района"</t>
    </r>
  </si>
  <si>
    <t>Подпрограмма 1. "Обеспечение функционирования системы дошкольного образования на территории Ачхой-Мартановского муниципального района"</t>
  </si>
  <si>
    <t>МУ "Отдел дошкольных учреждений Ачхой-Мартановского района"</t>
  </si>
  <si>
    <t>501</t>
  </si>
  <si>
    <t>ОБРАЗОВАНИЕ</t>
  </si>
  <si>
    <t>07</t>
  </si>
  <si>
    <t>Другие вопросы в области образования</t>
  </si>
  <si>
    <t>0709</t>
  </si>
  <si>
    <t>0210100000</t>
  </si>
  <si>
    <t>0210100110</t>
  </si>
  <si>
    <t>Фонд оплаты труда и страховые взносы</t>
  </si>
  <si>
    <t>0210100190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</si>
  <si>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</si>
  <si>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 xml:space="preserve">Подпрограмма 2. "Повышение доступности и качества услуг в сфере дошкольного образования Ачхой-Мартановского муниципального района" </t>
  </si>
  <si>
    <t>Дошкольное образование</t>
  </si>
  <si>
    <t>0701</t>
  </si>
  <si>
    <t>Основное мероприятие "Реализация образовательных программ дошкольного образования детей и мероприятия по их развитию"</t>
  </si>
  <si>
    <t>0220100000</t>
  </si>
  <si>
    <t>Финансовое обеспечение переданных полномочий в сфере дошкольного образования</t>
  </si>
  <si>
    <t>0220141150</t>
  </si>
  <si>
    <t xml:space="preserve">Субсидии бюджетным учреждениям на иные цели </t>
  </si>
  <si>
    <t>Расходы на обеспечение деятельности (оказание услуг) муниципальных учреждений</t>
  </si>
  <si>
    <t>0220100590</t>
  </si>
  <si>
    <t>Охрана семьи и детства</t>
  </si>
  <si>
    <t>1004</t>
  </si>
  <si>
    <t>Субвенции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 за счет средств регионального бюджета</t>
  </si>
  <si>
    <t>0220163160</t>
  </si>
  <si>
    <t>Субсидии бюджетным учреждениям на иные цели</t>
  </si>
  <si>
    <t>Муниципальная программа "Развитие общего и дополнительного образования Ачхой-Мартановского муниципального района"</t>
  </si>
  <si>
    <t>Подпрограмма 1. Обеспечение функционирования системы общего и дополнительного образования на территории Ачхой-Мартановского муниципального района</t>
  </si>
  <si>
    <t>МУ "Управление  образования Ачхой-Мартановского муниципального района"</t>
  </si>
  <si>
    <t>515</t>
  </si>
  <si>
    <t>0310100000</t>
  </si>
  <si>
    <t>0310100110</t>
  </si>
  <si>
    <t>0310100190</t>
  </si>
  <si>
    <t>Основное мероприятие "Реализация образовательных программ общего образования детей и мероприятия по их развитию"</t>
  </si>
  <si>
    <t>0310200000</t>
  </si>
  <si>
    <t>Осуществление отдельных полномочий в сфере общеобразовательного процесса</t>
  </si>
  <si>
    <t>0310241170</t>
  </si>
  <si>
    <t>0310200590</t>
  </si>
  <si>
    <t xml:space="preserve">Подпрограмма 2. Повышение доступности и качества услуг в сфере общего и дополнительного образования Ачхой-Мартановского муниципального района </t>
  </si>
  <si>
    <t>Образование</t>
  </si>
  <si>
    <t>Общее образование</t>
  </si>
  <si>
    <t>0702</t>
  </si>
  <si>
    <t>0320100000</t>
  </si>
  <si>
    <t>0320141170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</si>
  <si>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</si>
  <si>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0320100590</t>
  </si>
  <si>
    <t>Денежное вознаграждение за классное руководство  в государственных и муниципальных общеобразовательных школах</t>
  </si>
  <si>
    <t>0320141160</t>
  </si>
  <si>
    <t>Дополнительное образование</t>
  </si>
  <si>
    <t>0703</t>
  </si>
  <si>
    <t>Основное мероприятие "Реализация образовательных программ дополнительного образования детей и мероприятия по их развитию"</t>
  </si>
  <si>
    <t>0320200590</t>
  </si>
  <si>
    <t>Субвенции на содержание ребенка в семье опекуна и приемной семье, а также оплата труда приемного родителя за счет средств регионального бюджета</t>
  </si>
  <si>
    <t>0320163170</t>
  </si>
  <si>
    <t/>
  </si>
  <si>
    <t>Пособия, компенсации и иные социальные выплаты гражданам, кроме публичных нормативных обязательств</t>
  </si>
  <si>
    <t>321</t>
  </si>
  <si>
    <t>Субвенции на выплату единовременного пособия при всех формах устройства детей, лишенных родительского попечения, в семью</t>
  </si>
  <si>
    <t>9990052600</t>
  </si>
  <si>
    <t>Пособия, компенсации, меры социальной поддержки по публичным нормативным обязательствам</t>
  </si>
  <si>
    <t>Субвенции бюджетам муниципальных образований на организацию и осуществление деятельности по опеке и попечительству.</t>
  </si>
  <si>
    <t>9900041140</t>
  </si>
  <si>
    <t>Муниципальная программа "Развитие культуры Ачхой-Мартановского муниципального района"</t>
  </si>
  <si>
    <t xml:space="preserve">Подпрограмма 1. Обеспечение функционирования системы учреждений культуры Ачхой-Мартановского муниципального района </t>
  </si>
  <si>
    <t>МУ "Ачхой-Мартановский отдел культуры"</t>
  </si>
  <si>
    <t>516</t>
  </si>
  <si>
    <t>КУЛЬТУРА, КИНЕМАТОГРАФИЯ</t>
  </si>
  <si>
    <t>08</t>
  </si>
  <si>
    <t>Другие вопросы в области культуры, кинематографии</t>
  </si>
  <si>
    <t>0804</t>
  </si>
  <si>
    <t>0410100000</t>
  </si>
  <si>
    <t>Расходы на выплаты по оплате труда работников  муниципальных органов</t>
  </si>
  <si>
    <t>0410100110</t>
  </si>
  <si>
    <t>0410100190</t>
  </si>
  <si>
    <t>Закупка товаров, работ, услуг в сфере информационно-коммуникационных технологий</t>
  </si>
  <si>
    <t>Прочая закупка товаров, работ и услуг для обеспечения государственных (муниципальных) нужд</t>
  </si>
  <si>
    <t xml:space="preserve">Подпрограмма 2. Повышение доступности и качества услуг в сфере культуры и искусства Ачхой-Мартановского муниципального района </t>
  </si>
  <si>
    <t>0420100000</t>
  </si>
  <si>
    <t>0420100590</t>
  </si>
  <si>
    <t>Культура, кинематография</t>
  </si>
  <si>
    <t>Культура</t>
  </si>
  <si>
    <t>0801</t>
  </si>
  <si>
    <t>Основное мероприятие "Обеспечение реализации функций муниципальных учреждений"</t>
  </si>
  <si>
    <t>0420200000</t>
  </si>
  <si>
    <t>0420200590</t>
  </si>
  <si>
    <t>Иные выплаты персоналу казенных учреждений, за исключением фонда оплаты труда</t>
  </si>
  <si>
    <t>Основное мероприятие "Развитие библиотечного дела"</t>
  </si>
  <si>
    <t>0420300000</t>
  </si>
  <si>
    <t>0420300590</t>
  </si>
  <si>
    <t>ВСЕГО РАСХОДОВ :</t>
  </si>
  <si>
    <t>н/ненал района</t>
  </si>
  <si>
    <t>н/ненал посел</t>
  </si>
  <si>
    <t>консол бюджет</t>
  </si>
  <si>
    <t>собст.  района</t>
  </si>
  <si>
    <t>по лимитам МФ</t>
  </si>
  <si>
    <t>собст. поселения</t>
  </si>
  <si>
    <t>контроль</t>
  </si>
  <si>
    <t>консолид</t>
  </si>
  <si>
    <t>консолид МФ</t>
  </si>
  <si>
    <t>Субв культуры</t>
  </si>
  <si>
    <t>разница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</si>
</sst>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_р_._-;\-* #,##0.00_р_._-;_-* &quot;-&quot;??_р_._-;_-@_-"/>
    <numFmt numFmtId="164" formatCode="#,##0.000"/>
    <numFmt numFmtId="165" formatCode="#,##0.0"/>
    <numFmt numFmtId="166" formatCode="000"/>
    <numFmt numFmtId="167" formatCode="0000000000"/>
    <numFmt numFmtId="168" formatCode="* 000;* \-000;* &quot; &quot;??;@"/>
    <numFmt numFmtId="169" formatCode="* 00;* \-00;* &quot; &quot;??;@"/>
    <numFmt numFmtId="170" formatCode="* 0000;* \-0000;* &quot; &quot;??;@"/>
    <numFmt numFmtId="171" formatCode="* 000\.00\.00;* \-000\.00\.00;* &quot; &quot;??;@"/>
    <numFmt numFmtId="172" formatCode="#,##0.00;[Red]\-#,##0.00;0.00"/>
    <numFmt numFmtId="173" formatCode="000\.00\.000\.0"/>
    <numFmt numFmtId="174" formatCode="0.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name val="Times New Roman"/>
      <family val="1"/>
    </font>
    <font>
      <b/>
      <sz val="12"/>
      <color indexed="9"/>
      <name val="Times New Roman"/>
      <family val="1"/>
      <charset val="204"/>
    </font>
    <font>
      <b/>
      <sz val="10"/>
      <color indexed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1" applyFont="1"/>
    <xf numFmtId="49" fontId="2" fillId="0" borderId="0" xfId="2" applyNumberFormat="1" applyFont="1" applyAlignment="1">
      <alignment vertical="center" wrapText="1"/>
    </xf>
    <xf numFmtId="0" fontId="2" fillId="0" borderId="0" xfId="1" applyFont="1" applyProtection="1">
      <protection hidden="1"/>
    </xf>
    <xf numFmtId="0" fontId="4" fillId="0" borderId="0" xfId="1" applyFont="1" applyAlignment="1" applyProtection="1">
      <alignment horizontal="center"/>
      <protection hidden="1"/>
    </xf>
    <xf numFmtId="0" fontId="2" fillId="2" borderId="0" xfId="2" applyFont="1" applyFill="1" applyAlignment="1">
      <alignment horizontal="center"/>
    </xf>
    <xf numFmtId="0" fontId="5" fillId="0" borderId="0" xfId="1" applyFont="1"/>
    <xf numFmtId="0" fontId="4" fillId="0" borderId="0" xfId="1" applyNumberFormat="1" applyFont="1" applyFill="1" applyAlignment="1" applyProtection="1">
      <alignment horizontal="center"/>
      <protection hidden="1"/>
    </xf>
    <xf numFmtId="0" fontId="5" fillId="0" borderId="0" xfId="3" applyNumberFormat="1" applyFont="1" applyFill="1" applyAlignment="1" applyProtection="1">
      <alignment vertical="center"/>
      <protection hidden="1"/>
    </xf>
    <xf numFmtId="0" fontId="7" fillId="0" borderId="0" xfId="3" applyNumberFormat="1" applyFont="1" applyFill="1" applyAlignment="1" applyProtection="1">
      <protection hidden="1"/>
    </xf>
    <xf numFmtId="0" fontId="4" fillId="0" borderId="0" xfId="3" applyFont="1"/>
    <xf numFmtId="0" fontId="4" fillId="0" borderId="0" xfId="3" applyFont="1" applyProtection="1">
      <protection hidden="1"/>
    </xf>
    <xf numFmtId="0" fontId="7" fillId="0" borderId="1" xfId="3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3" applyNumberFormat="1" applyFont="1" applyFill="1" applyAlignment="1" applyProtection="1">
      <alignment horizontal="center" vertical="center"/>
      <protection hidden="1"/>
    </xf>
    <xf numFmtId="0" fontId="7" fillId="0" borderId="8" xfId="3" applyNumberFormat="1" applyFont="1" applyFill="1" applyBorder="1" applyAlignment="1" applyProtection="1">
      <alignment horizontal="center" vertical="center"/>
      <protection hidden="1"/>
    </xf>
    <xf numFmtId="0" fontId="7" fillId="0" borderId="9" xfId="3" applyNumberFormat="1" applyFont="1" applyFill="1" applyBorder="1" applyAlignment="1" applyProtection="1">
      <alignment horizontal="center" vertical="center"/>
      <protection hidden="1"/>
    </xf>
    <xf numFmtId="0" fontId="5" fillId="0" borderId="1" xfId="2" applyFont="1" applyBorder="1" applyAlignment="1">
      <alignment horizontal="center" vertical="center"/>
    </xf>
    <xf numFmtId="0" fontId="4" fillId="0" borderId="1" xfId="3" applyNumberFormat="1" applyFont="1" applyFill="1" applyBorder="1" applyAlignment="1" applyProtection="1">
      <alignment horizontal="left" vertical="center" wrapText="1"/>
      <protection hidden="1"/>
    </xf>
    <xf numFmtId="49" fontId="4" fillId="0" borderId="1" xfId="3" applyNumberFormat="1" applyFont="1" applyFill="1" applyBorder="1" applyAlignment="1" applyProtection="1">
      <alignment horizontal="center" vertical="center" wrapText="1"/>
      <protection hidden="1"/>
    </xf>
    <xf numFmtId="0" fontId="8" fillId="0" borderId="1" xfId="3" applyNumberFormat="1" applyFont="1" applyFill="1" applyBorder="1" applyAlignment="1" applyProtection="1">
      <alignment horizontal="center" vertical="center"/>
      <protection hidden="1"/>
    </xf>
    <xf numFmtId="0" fontId="9" fillId="0" borderId="1" xfId="3" applyNumberFormat="1" applyFont="1" applyFill="1" applyBorder="1" applyAlignment="1" applyProtection="1">
      <alignment horizontal="center" vertical="center"/>
      <protection hidden="1"/>
    </xf>
    <xf numFmtId="0" fontId="7" fillId="0" borderId="0" xfId="3" applyNumberFormat="1" applyFont="1" applyFill="1" applyBorder="1" applyAlignment="1" applyProtection="1">
      <alignment horizontal="center" vertical="center"/>
      <protection hidden="1"/>
    </xf>
    <xf numFmtId="0" fontId="7" fillId="0" borderId="10" xfId="3" applyNumberFormat="1" applyFont="1" applyFill="1" applyBorder="1" applyAlignment="1" applyProtection="1">
      <alignment horizontal="center" vertical="center"/>
      <protection hidden="1"/>
    </xf>
    <xf numFmtId="0" fontId="4" fillId="3" borderId="0" xfId="3" applyFont="1" applyFill="1"/>
    <xf numFmtId="164" fontId="4" fillId="0" borderId="0" xfId="3" applyNumberFormat="1" applyFont="1"/>
    <xf numFmtId="0" fontId="4" fillId="0" borderId="1" xfId="3" applyNumberFormat="1" applyFont="1" applyFill="1" applyBorder="1" applyAlignment="1" applyProtection="1">
      <alignment horizontal="center" vertical="center" wrapText="1"/>
      <protection hidden="1"/>
    </xf>
    <xf numFmtId="49" fontId="8" fillId="0" borderId="1" xfId="3" applyNumberFormat="1" applyFont="1" applyFill="1" applyBorder="1" applyAlignment="1" applyProtection="1">
      <alignment horizontal="center" vertical="center"/>
      <protection hidden="1"/>
    </xf>
    <xf numFmtId="0" fontId="7" fillId="0" borderId="0" xfId="3" applyNumberFormat="1" applyFont="1" applyFill="1" applyBorder="1" applyAlignment="1" applyProtection="1">
      <alignment horizontal="center"/>
      <protection hidden="1"/>
    </xf>
    <xf numFmtId="0" fontId="7" fillId="0" borderId="10" xfId="3" applyNumberFormat="1" applyFont="1" applyFill="1" applyBorder="1" applyAlignment="1" applyProtection="1">
      <alignment horizontal="center"/>
      <protection hidden="1"/>
    </xf>
    <xf numFmtId="165" fontId="5" fillId="4" borderId="1" xfId="3" applyNumberFormat="1" applyFont="1" applyFill="1" applyBorder="1" applyAlignment="1" applyProtection="1">
      <alignment horizontal="right" vertical="center"/>
      <protection hidden="1"/>
    </xf>
    <xf numFmtId="165" fontId="2" fillId="5" borderId="1" xfId="3" applyNumberFormat="1" applyFont="1" applyFill="1" applyBorder="1" applyAlignment="1" applyProtection="1">
      <alignment horizontal="right" vertical="center"/>
      <protection hidden="1"/>
    </xf>
    <xf numFmtId="165" fontId="2" fillId="0" borderId="1" xfId="3" applyNumberFormat="1" applyFont="1" applyFill="1" applyBorder="1" applyAlignment="1" applyProtection="1">
      <alignment horizontal="right" vertical="center"/>
      <protection hidden="1"/>
    </xf>
    <xf numFmtId="0" fontId="4" fillId="0" borderId="0" xfId="3" applyFont="1" applyFill="1"/>
    <xf numFmtId="165" fontId="2" fillId="6" borderId="1" xfId="3" applyNumberFormat="1" applyFont="1" applyFill="1" applyBorder="1" applyAlignment="1" applyProtection="1">
      <alignment horizontal="right" vertical="center"/>
      <protection hidden="1"/>
    </xf>
    <xf numFmtId="166" fontId="4" fillId="0" borderId="1" xfId="4" applyNumberFormat="1" applyFont="1" applyFill="1" applyBorder="1" applyAlignment="1" applyProtection="1">
      <alignment vertical="top" wrapText="1"/>
      <protection hidden="1"/>
    </xf>
    <xf numFmtId="0" fontId="4" fillId="0" borderId="0" xfId="2" applyFont="1" applyAlignment="1">
      <alignment vertical="top" wrapText="1"/>
    </xf>
    <xf numFmtId="0" fontId="10" fillId="0" borderId="1" xfId="2" applyFont="1" applyFill="1" applyBorder="1" applyAlignment="1">
      <alignment horizontal="left" vertical="center" wrapText="1"/>
    </xf>
    <xf numFmtId="49" fontId="9" fillId="0" borderId="1" xfId="3" applyNumberFormat="1" applyFont="1" applyFill="1" applyBorder="1" applyAlignment="1" applyProtection="1">
      <alignment horizontal="center" vertical="center"/>
      <protection hidden="1"/>
    </xf>
    <xf numFmtId="166" fontId="4" fillId="0" borderId="2" xfId="4" applyNumberFormat="1" applyFont="1" applyFill="1" applyBorder="1" applyAlignment="1" applyProtection="1">
      <alignment vertical="top" wrapText="1"/>
      <protection hidden="1"/>
    </xf>
    <xf numFmtId="49" fontId="11" fillId="0" borderId="1" xfId="2" applyNumberFormat="1" applyFont="1" applyFill="1" applyBorder="1" applyAlignment="1">
      <alignment horizontal="center" vertical="center" wrapText="1"/>
    </xf>
    <xf numFmtId="166" fontId="4" fillId="0" borderId="1" xfId="3" applyNumberFormat="1" applyFont="1" applyFill="1" applyBorder="1" applyAlignment="1" applyProtection="1">
      <alignment vertical="center" wrapText="1"/>
      <protection hidden="1"/>
    </xf>
    <xf numFmtId="0" fontId="8" fillId="0" borderId="1" xfId="3" applyNumberFormat="1" applyFont="1" applyFill="1" applyBorder="1" applyAlignment="1" applyProtection="1">
      <alignment horizontal="left" vertical="center" wrapText="1"/>
      <protection hidden="1"/>
    </xf>
    <xf numFmtId="0" fontId="4" fillId="0" borderId="0" xfId="4" applyFont="1" applyAlignment="1">
      <alignment vertical="top" wrapText="1"/>
    </xf>
    <xf numFmtId="0" fontId="4" fillId="0" borderId="0" xfId="2" applyFont="1" applyFill="1" applyAlignment="1">
      <alignment vertical="center"/>
    </xf>
    <xf numFmtId="0" fontId="10" fillId="0" borderId="1" xfId="2" applyFont="1" applyFill="1" applyBorder="1" applyAlignment="1">
      <alignment vertical="center" wrapText="1"/>
    </xf>
    <xf numFmtId="166" fontId="4" fillId="0" borderId="1" xfId="3" applyNumberFormat="1" applyFont="1" applyFill="1" applyBorder="1" applyAlignment="1" applyProtection="1">
      <alignment horizontal="left" vertical="center" wrapText="1"/>
      <protection hidden="1"/>
    </xf>
    <xf numFmtId="0" fontId="10" fillId="0" borderId="1" xfId="2" applyFont="1" applyFill="1" applyBorder="1" applyAlignment="1">
      <alignment horizontal="left" vertical="top" wrapText="1"/>
    </xf>
    <xf numFmtId="164" fontId="2" fillId="0" borderId="0" xfId="3" applyNumberFormat="1" applyFont="1"/>
    <xf numFmtId="166" fontId="8" fillId="0" borderId="1" xfId="3" applyNumberFormat="1" applyFont="1" applyFill="1" applyBorder="1" applyAlignment="1" applyProtection="1">
      <alignment horizontal="left" vertical="center" wrapText="1"/>
      <protection hidden="1"/>
    </xf>
    <xf numFmtId="0" fontId="4" fillId="0" borderId="1" xfId="3" applyNumberFormat="1" applyFont="1" applyFill="1" applyBorder="1" applyAlignment="1" applyProtection="1">
      <alignment horizontal="left" vertical="top" wrapText="1"/>
      <protection hidden="1"/>
    </xf>
    <xf numFmtId="166" fontId="4" fillId="0" borderId="1" xfId="4" applyNumberFormat="1" applyFont="1" applyFill="1" applyBorder="1" applyAlignment="1" applyProtection="1">
      <alignment vertical="center" wrapText="1"/>
      <protection hidden="1"/>
    </xf>
    <xf numFmtId="167" fontId="8" fillId="0" borderId="1" xfId="4" applyNumberFormat="1" applyFont="1" applyFill="1" applyBorder="1" applyAlignment="1" applyProtection="1">
      <alignment horizontal="center" vertical="center"/>
      <protection hidden="1"/>
    </xf>
    <xf numFmtId="166" fontId="8" fillId="0" borderId="1" xfId="4" applyNumberFormat="1" applyFont="1" applyFill="1" applyBorder="1" applyAlignment="1" applyProtection="1">
      <alignment horizontal="center" vertical="center"/>
      <protection hidden="1"/>
    </xf>
    <xf numFmtId="0" fontId="12" fillId="0" borderId="0" xfId="2" applyFont="1" applyAlignment="1">
      <alignment vertical="center" wrapText="1"/>
    </xf>
    <xf numFmtId="0" fontId="13" fillId="0" borderId="1" xfId="3" applyNumberFormat="1" applyFont="1" applyFill="1" applyBorder="1" applyAlignment="1" applyProtection="1">
      <alignment horizontal="center" vertical="center"/>
      <protection hidden="1"/>
    </xf>
    <xf numFmtId="168" fontId="7" fillId="0" borderId="1" xfId="3" applyNumberFormat="1" applyFont="1" applyFill="1" applyBorder="1" applyAlignment="1" applyProtection="1">
      <alignment horizontal="center" vertical="center"/>
      <protection hidden="1"/>
    </xf>
    <xf numFmtId="169" fontId="7" fillId="0" borderId="1" xfId="3" applyNumberFormat="1" applyFont="1" applyFill="1" applyBorder="1" applyAlignment="1" applyProtection="1">
      <alignment horizontal="center" vertical="center"/>
      <protection hidden="1"/>
    </xf>
    <xf numFmtId="170" fontId="7" fillId="0" borderId="1" xfId="3" applyNumberFormat="1" applyFont="1" applyFill="1" applyBorder="1" applyAlignment="1" applyProtection="1">
      <alignment horizontal="center" vertical="center"/>
      <protection hidden="1"/>
    </xf>
    <xf numFmtId="171" fontId="7" fillId="0" borderId="1" xfId="3" applyNumberFormat="1" applyFont="1" applyFill="1" applyBorder="1" applyAlignment="1" applyProtection="1">
      <alignment horizontal="center" vertical="center"/>
      <protection hidden="1"/>
    </xf>
    <xf numFmtId="172" fontId="4" fillId="0" borderId="11" xfId="3" applyNumberFormat="1" applyFont="1" applyFill="1" applyBorder="1" applyAlignment="1" applyProtection="1">
      <alignment horizontal="right" vertical="center"/>
      <protection hidden="1"/>
    </xf>
    <xf numFmtId="172" fontId="4" fillId="0" borderId="12" xfId="3" applyNumberFormat="1" applyFont="1" applyFill="1" applyBorder="1" applyAlignment="1" applyProtection="1">
      <alignment horizontal="right" vertical="center"/>
      <protection hidden="1"/>
    </xf>
    <xf numFmtId="173" fontId="7" fillId="0" borderId="12" xfId="3" applyNumberFormat="1" applyFont="1" applyFill="1" applyBorder="1" applyAlignment="1" applyProtection="1">
      <protection hidden="1"/>
    </xf>
    <xf numFmtId="165" fontId="5" fillId="4" borderId="1" xfId="5" applyNumberFormat="1" applyFont="1" applyFill="1" applyBorder="1" applyAlignment="1" applyProtection="1">
      <alignment horizontal="right" vertical="center"/>
      <protection hidden="1"/>
    </xf>
    <xf numFmtId="0" fontId="2" fillId="0" borderId="0" xfId="3" applyNumberFormat="1" applyFont="1" applyFill="1" applyAlignment="1" applyProtection="1">
      <alignment vertical="center"/>
      <protection hidden="1"/>
    </xf>
    <xf numFmtId="0" fontId="4" fillId="0" borderId="0" xfId="3" applyNumberFormat="1" applyFont="1" applyFill="1" applyAlignment="1" applyProtection="1">
      <protection hidden="1"/>
    </xf>
    <xf numFmtId="165" fontId="14" fillId="0" borderId="0" xfId="5" applyNumberFormat="1" applyFont="1" applyFill="1" applyAlignment="1" applyProtection="1">
      <alignment horizontal="right"/>
      <protection hidden="1"/>
    </xf>
    <xf numFmtId="172" fontId="15" fillId="0" borderId="13" xfId="3" applyNumberFormat="1" applyFont="1" applyFill="1" applyBorder="1" applyAlignment="1" applyProtection="1">
      <protection hidden="1"/>
    </xf>
    <xf numFmtId="165" fontId="4" fillId="0" borderId="0" xfId="3" applyNumberFormat="1" applyFont="1"/>
    <xf numFmtId="0" fontId="2" fillId="0" borderId="0" xfId="3" applyFont="1" applyAlignment="1">
      <alignment vertical="center"/>
    </xf>
    <xf numFmtId="164" fontId="2" fillId="0" borderId="0" xfId="5" applyNumberFormat="1" applyFont="1" applyFill="1" applyAlignment="1" applyProtection="1">
      <alignment horizontal="right"/>
      <protection hidden="1"/>
    </xf>
    <xf numFmtId="172" fontId="7" fillId="0" borderId="0" xfId="3" applyNumberFormat="1" applyFont="1" applyFill="1" applyAlignment="1" applyProtection="1">
      <protection hidden="1"/>
    </xf>
    <xf numFmtId="0" fontId="2" fillId="0" borderId="0" xfId="3" applyFont="1" applyAlignment="1" applyProtection="1">
      <alignment vertical="center"/>
      <protection hidden="1"/>
    </xf>
    <xf numFmtId="164" fontId="2" fillId="0" borderId="0" xfId="3" applyNumberFormat="1" applyFont="1" applyAlignment="1" applyProtection="1">
      <alignment horizontal="right"/>
      <protection hidden="1"/>
    </xf>
    <xf numFmtId="164" fontId="2" fillId="0" borderId="0" xfId="3" applyNumberFormat="1" applyFont="1" applyAlignment="1">
      <alignment horizontal="right"/>
    </xf>
    <xf numFmtId="0" fontId="2" fillId="0" borderId="0" xfId="3" applyFont="1"/>
    <xf numFmtId="165" fontId="2" fillId="0" borderId="0" xfId="3" applyNumberFormat="1" applyFont="1" applyAlignment="1">
      <alignment vertical="center"/>
    </xf>
    <xf numFmtId="174" fontId="4" fillId="0" borderId="0" xfId="3" applyNumberFormat="1" applyFont="1"/>
    <xf numFmtId="164" fontId="2" fillId="0" borderId="0" xfId="3" applyNumberFormat="1" applyFont="1" applyAlignment="1">
      <alignment horizontal="center"/>
    </xf>
    <xf numFmtId="0" fontId="2" fillId="0" borderId="0" xfId="3" applyFont="1" applyAlignment="1">
      <alignment horizontal="center"/>
    </xf>
    <xf numFmtId="0" fontId="4" fillId="0" borderId="0" xfId="3" applyFont="1" applyAlignment="1">
      <alignment horizontal="left"/>
    </xf>
    <xf numFmtId="165" fontId="4" fillId="0" borderId="0" xfId="3" applyNumberFormat="1" applyFont="1" applyAlignment="1">
      <alignment horizontal="center"/>
    </xf>
    <xf numFmtId="0" fontId="5" fillId="0" borderId="1" xfId="3" applyNumberFormat="1" applyFont="1" applyFill="1" applyBorder="1" applyAlignment="1" applyProtection="1">
      <alignment horizontal="center" vertical="center"/>
      <protection hidden="1"/>
    </xf>
    <xf numFmtId="0" fontId="7" fillId="0" borderId="2" xfId="3" applyNumberFormat="1" applyFont="1" applyFill="1" applyBorder="1" applyAlignment="1" applyProtection="1">
      <alignment horizontal="center" vertical="center"/>
      <protection hidden="1"/>
    </xf>
    <xf numFmtId="0" fontId="7" fillId="0" borderId="3" xfId="3" applyNumberFormat="1" applyFont="1" applyFill="1" applyBorder="1" applyAlignment="1" applyProtection="1">
      <alignment horizontal="center" vertical="center"/>
      <protection hidden="1"/>
    </xf>
    <xf numFmtId="0" fontId="7" fillId="0" borderId="4" xfId="3" applyNumberFormat="1" applyFont="1" applyFill="1" applyBorder="1" applyAlignment="1" applyProtection="1">
      <alignment horizontal="center" vertical="center"/>
      <protection hidden="1"/>
    </xf>
    <xf numFmtId="0" fontId="5" fillId="0" borderId="1" xfId="3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2" applyBorder="1"/>
    <xf numFmtId="0" fontId="7" fillId="0" borderId="5" xfId="3" applyNumberFormat="1" applyFont="1" applyFill="1" applyBorder="1" applyAlignment="1" applyProtection="1">
      <alignment horizontal="center" vertical="center"/>
      <protection hidden="1"/>
    </xf>
    <xf numFmtId="0" fontId="7" fillId="0" borderId="6" xfId="3" applyNumberFormat="1" applyFont="1" applyFill="1" applyBorder="1" applyAlignment="1" applyProtection="1">
      <alignment horizontal="center" vertical="center"/>
      <protection hidden="1"/>
    </xf>
    <xf numFmtId="0" fontId="7" fillId="0" borderId="7" xfId="3" applyNumberFormat="1" applyFont="1" applyFill="1" applyBorder="1" applyAlignment="1" applyProtection="1">
      <alignment horizontal="center" vertical="center"/>
      <protection hidden="1"/>
    </xf>
    <xf numFmtId="49" fontId="2" fillId="0" borderId="0" xfId="2" applyNumberFormat="1" applyFont="1" applyAlignment="1">
      <alignment horizontal="right" vertical="center" wrapText="1"/>
    </xf>
    <xf numFmtId="0" fontId="5" fillId="0" borderId="0" xfId="1" applyNumberFormat="1" applyFont="1" applyFill="1" applyAlignment="1" applyProtection="1">
      <alignment horizontal="center"/>
      <protection hidden="1"/>
    </xf>
    <xf numFmtId="0" fontId="6" fillId="0" borderId="0" xfId="1" applyNumberFormat="1" applyFont="1" applyFill="1" applyAlignment="1" applyProtection="1">
      <alignment horizontal="right"/>
      <protection hidden="1"/>
    </xf>
    <xf numFmtId="0" fontId="2" fillId="0" borderId="0" xfId="3" applyNumberFormat="1" applyFont="1" applyFill="1" applyAlignment="1" applyProtection="1">
      <alignment horizontal="center"/>
      <protection hidden="1"/>
    </xf>
    <xf numFmtId="165" fontId="5" fillId="0" borderId="1" xfId="2" applyNumberFormat="1" applyFont="1" applyBorder="1" applyAlignment="1">
      <alignment vertical="center"/>
    </xf>
    <xf numFmtId="165" fontId="5" fillId="0" borderId="1" xfId="3" applyNumberFormat="1" applyFont="1" applyFill="1" applyBorder="1" applyAlignment="1" applyProtection="1">
      <alignment horizontal="right" vertical="center"/>
      <protection hidden="1"/>
    </xf>
    <xf numFmtId="165" fontId="5" fillId="0" borderId="1" xfId="5" applyNumberFormat="1" applyFont="1" applyFill="1" applyBorder="1" applyAlignment="1" applyProtection="1">
      <alignment horizontal="right" vertical="center"/>
      <protection hidden="1"/>
    </xf>
  </cellXfs>
  <cellStyles count="6">
    <cellStyle name="Обычный" xfId="0" builtinId="0"/>
    <cellStyle name="Обычный 2" xfId="2"/>
    <cellStyle name="Обычный 2 3" xfId="4"/>
    <cellStyle name="Обычный_Tmp2" xfId="1"/>
    <cellStyle name="Обычный_Tmp4" xfId="3"/>
    <cellStyle name="Финансовый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262"/>
  <sheetViews>
    <sheetView tabSelected="1" view="pageBreakPreview" zoomScaleNormal="100" zoomScaleSheetLayoutView="100" workbookViewId="0">
      <selection activeCell="V17" sqref="V17"/>
    </sheetView>
  </sheetViews>
  <sheetFormatPr defaultRowHeight="15.75" x14ac:dyDescent="0.25"/>
  <cols>
    <col min="1" max="1" width="57.140625" style="68" customWidth="1"/>
    <col min="2" max="2" width="5.42578125" style="68" customWidth="1"/>
    <col min="3" max="3" width="5" style="68" customWidth="1"/>
    <col min="4" max="6" width="6" style="10" customWidth="1"/>
    <col min="7" max="7" width="12.7109375" style="10" customWidth="1"/>
    <col min="8" max="8" width="6.85546875" style="10" customWidth="1"/>
    <col min="9" max="9" width="14.85546875" style="78" customWidth="1"/>
    <col min="10" max="14" width="9.140625" style="10" hidden="1" customWidth="1"/>
    <col min="15" max="15" width="13.85546875" style="10" hidden="1" customWidth="1"/>
    <col min="16" max="16" width="13.28515625" style="10" hidden="1" customWidth="1"/>
    <col min="17" max="17" width="16.42578125" style="10" customWidth="1"/>
    <col min="18" max="18" width="16.85546875" style="10" customWidth="1"/>
    <col min="19" max="256" width="9.140625" style="10"/>
    <col min="257" max="257" width="57.140625" style="10" customWidth="1"/>
    <col min="258" max="258" width="5.42578125" style="10" customWidth="1"/>
    <col min="259" max="259" width="5" style="10" customWidth="1"/>
    <col min="260" max="262" width="6" style="10" customWidth="1"/>
    <col min="263" max="263" width="12.7109375" style="10" customWidth="1"/>
    <col min="264" max="264" width="6.85546875" style="10" customWidth="1"/>
    <col min="265" max="265" width="14.85546875" style="10" customWidth="1"/>
    <col min="266" max="272" width="0" style="10" hidden="1" customWidth="1"/>
    <col min="273" max="273" width="16.42578125" style="10" customWidth="1"/>
    <col min="274" max="274" width="16.85546875" style="10" customWidth="1"/>
    <col min="275" max="512" width="9.140625" style="10"/>
    <col min="513" max="513" width="57.140625" style="10" customWidth="1"/>
    <col min="514" max="514" width="5.42578125" style="10" customWidth="1"/>
    <col min="515" max="515" width="5" style="10" customWidth="1"/>
    <col min="516" max="518" width="6" style="10" customWidth="1"/>
    <col min="519" max="519" width="12.7109375" style="10" customWidth="1"/>
    <col min="520" max="520" width="6.85546875" style="10" customWidth="1"/>
    <col min="521" max="521" width="14.85546875" style="10" customWidth="1"/>
    <col min="522" max="528" width="0" style="10" hidden="1" customWidth="1"/>
    <col min="529" max="529" width="16.42578125" style="10" customWidth="1"/>
    <col min="530" max="530" width="16.85546875" style="10" customWidth="1"/>
    <col min="531" max="768" width="9.140625" style="10"/>
    <col min="769" max="769" width="57.140625" style="10" customWidth="1"/>
    <col min="770" max="770" width="5.42578125" style="10" customWidth="1"/>
    <col min="771" max="771" width="5" style="10" customWidth="1"/>
    <col min="772" max="774" width="6" style="10" customWidth="1"/>
    <col min="775" max="775" width="12.7109375" style="10" customWidth="1"/>
    <col min="776" max="776" width="6.85546875" style="10" customWidth="1"/>
    <col min="777" max="777" width="14.85546875" style="10" customWidth="1"/>
    <col min="778" max="784" width="0" style="10" hidden="1" customWidth="1"/>
    <col min="785" max="785" width="16.42578125" style="10" customWidth="1"/>
    <col min="786" max="786" width="16.85546875" style="10" customWidth="1"/>
    <col min="787" max="1024" width="9.140625" style="10"/>
    <col min="1025" max="1025" width="57.140625" style="10" customWidth="1"/>
    <col min="1026" max="1026" width="5.42578125" style="10" customWidth="1"/>
    <col min="1027" max="1027" width="5" style="10" customWidth="1"/>
    <col min="1028" max="1030" width="6" style="10" customWidth="1"/>
    <col min="1031" max="1031" width="12.7109375" style="10" customWidth="1"/>
    <col min="1032" max="1032" width="6.85546875" style="10" customWidth="1"/>
    <col min="1033" max="1033" width="14.85546875" style="10" customWidth="1"/>
    <col min="1034" max="1040" width="0" style="10" hidden="1" customWidth="1"/>
    <col min="1041" max="1041" width="16.42578125" style="10" customWidth="1"/>
    <col min="1042" max="1042" width="16.85546875" style="10" customWidth="1"/>
    <col min="1043" max="1280" width="9.140625" style="10"/>
    <col min="1281" max="1281" width="57.140625" style="10" customWidth="1"/>
    <col min="1282" max="1282" width="5.42578125" style="10" customWidth="1"/>
    <col min="1283" max="1283" width="5" style="10" customWidth="1"/>
    <col min="1284" max="1286" width="6" style="10" customWidth="1"/>
    <col min="1287" max="1287" width="12.7109375" style="10" customWidth="1"/>
    <col min="1288" max="1288" width="6.85546875" style="10" customWidth="1"/>
    <col min="1289" max="1289" width="14.85546875" style="10" customWidth="1"/>
    <col min="1290" max="1296" width="0" style="10" hidden="1" customWidth="1"/>
    <col min="1297" max="1297" width="16.42578125" style="10" customWidth="1"/>
    <col min="1298" max="1298" width="16.85546875" style="10" customWidth="1"/>
    <col min="1299" max="1536" width="9.140625" style="10"/>
    <col min="1537" max="1537" width="57.140625" style="10" customWidth="1"/>
    <col min="1538" max="1538" width="5.42578125" style="10" customWidth="1"/>
    <col min="1539" max="1539" width="5" style="10" customWidth="1"/>
    <col min="1540" max="1542" width="6" style="10" customWidth="1"/>
    <col min="1543" max="1543" width="12.7109375" style="10" customWidth="1"/>
    <col min="1544" max="1544" width="6.85546875" style="10" customWidth="1"/>
    <col min="1545" max="1545" width="14.85546875" style="10" customWidth="1"/>
    <col min="1546" max="1552" width="0" style="10" hidden="1" customWidth="1"/>
    <col min="1553" max="1553" width="16.42578125" style="10" customWidth="1"/>
    <col min="1554" max="1554" width="16.85546875" style="10" customWidth="1"/>
    <col min="1555" max="1792" width="9.140625" style="10"/>
    <col min="1793" max="1793" width="57.140625" style="10" customWidth="1"/>
    <col min="1794" max="1794" width="5.42578125" style="10" customWidth="1"/>
    <col min="1795" max="1795" width="5" style="10" customWidth="1"/>
    <col min="1796" max="1798" width="6" style="10" customWidth="1"/>
    <col min="1799" max="1799" width="12.7109375" style="10" customWidth="1"/>
    <col min="1800" max="1800" width="6.85546875" style="10" customWidth="1"/>
    <col min="1801" max="1801" width="14.85546875" style="10" customWidth="1"/>
    <col min="1802" max="1808" width="0" style="10" hidden="1" customWidth="1"/>
    <col min="1809" max="1809" width="16.42578125" style="10" customWidth="1"/>
    <col min="1810" max="1810" width="16.85546875" style="10" customWidth="1"/>
    <col min="1811" max="2048" width="9.140625" style="10"/>
    <col min="2049" max="2049" width="57.140625" style="10" customWidth="1"/>
    <col min="2050" max="2050" width="5.42578125" style="10" customWidth="1"/>
    <col min="2051" max="2051" width="5" style="10" customWidth="1"/>
    <col min="2052" max="2054" width="6" style="10" customWidth="1"/>
    <col min="2055" max="2055" width="12.7109375" style="10" customWidth="1"/>
    <col min="2056" max="2056" width="6.85546875" style="10" customWidth="1"/>
    <col min="2057" max="2057" width="14.85546875" style="10" customWidth="1"/>
    <col min="2058" max="2064" width="0" style="10" hidden="1" customWidth="1"/>
    <col min="2065" max="2065" width="16.42578125" style="10" customWidth="1"/>
    <col min="2066" max="2066" width="16.85546875" style="10" customWidth="1"/>
    <col min="2067" max="2304" width="9.140625" style="10"/>
    <col min="2305" max="2305" width="57.140625" style="10" customWidth="1"/>
    <col min="2306" max="2306" width="5.42578125" style="10" customWidth="1"/>
    <col min="2307" max="2307" width="5" style="10" customWidth="1"/>
    <col min="2308" max="2310" width="6" style="10" customWidth="1"/>
    <col min="2311" max="2311" width="12.7109375" style="10" customWidth="1"/>
    <col min="2312" max="2312" width="6.85546875" style="10" customWidth="1"/>
    <col min="2313" max="2313" width="14.85546875" style="10" customWidth="1"/>
    <col min="2314" max="2320" width="0" style="10" hidden="1" customWidth="1"/>
    <col min="2321" max="2321" width="16.42578125" style="10" customWidth="1"/>
    <col min="2322" max="2322" width="16.85546875" style="10" customWidth="1"/>
    <col min="2323" max="2560" width="9.140625" style="10"/>
    <col min="2561" max="2561" width="57.140625" style="10" customWidth="1"/>
    <col min="2562" max="2562" width="5.42578125" style="10" customWidth="1"/>
    <col min="2563" max="2563" width="5" style="10" customWidth="1"/>
    <col min="2564" max="2566" width="6" style="10" customWidth="1"/>
    <col min="2567" max="2567" width="12.7109375" style="10" customWidth="1"/>
    <col min="2568" max="2568" width="6.85546875" style="10" customWidth="1"/>
    <col min="2569" max="2569" width="14.85546875" style="10" customWidth="1"/>
    <col min="2570" max="2576" width="0" style="10" hidden="1" customWidth="1"/>
    <col min="2577" max="2577" width="16.42578125" style="10" customWidth="1"/>
    <col min="2578" max="2578" width="16.85546875" style="10" customWidth="1"/>
    <col min="2579" max="2816" width="9.140625" style="10"/>
    <col min="2817" max="2817" width="57.140625" style="10" customWidth="1"/>
    <col min="2818" max="2818" width="5.42578125" style="10" customWidth="1"/>
    <col min="2819" max="2819" width="5" style="10" customWidth="1"/>
    <col min="2820" max="2822" width="6" style="10" customWidth="1"/>
    <col min="2823" max="2823" width="12.7109375" style="10" customWidth="1"/>
    <col min="2824" max="2824" width="6.85546875" style="10" customWidth="1"/>
    <col min="2825" max="2825" width="14.85546875" style="10" customWidth="1"/>
    <col min="2826" max="2832" width="0" style="10" hidden="1" customWidth="1"/>
    <col min="2833" max="2833" width="16.42578125" style="10" customWidth="1"/>
    <col min="2834" max="2834" width="16.85546875" style="10" customWidth="1"/>
    <col min="2835" max="3072" width="9.140625" style="10"/>
    <col min="3073" max="3073" width="57.140625" style="10" customWidth="1"/>
    <col min="3074" max="3074" width="5.42578125" style="10" customWidth="1"/>
    <col min="3075" max="3075" width="5" style="10" customWidth="1"/>
    <col min="3076" max="3078" width="6" style="10" customWidth="1"/>
    <col min="3079" max="3079" width="12.7109375" style="10" customWidth="1"/>
    <col min="3080" max="3080" width="6.85546875" style="10" customWidth="1"/>
    <col min="3081" max="3081" width="14.85546875" style="10" customWidth="1"/>
    <col min="3082" max="3088" width="0" style="10" hidden="1" customWidth="1"/>
    <col min="3089" max="3089" width="16.42578125" style="10" customWidth="1"/>
    <col min="3090" max="3090" width="16.85546875" style="10" customWidth="1"/>
    <col min="3091" max="3328" width="9.140625" style="10"/>
    <col min="3329" max="3329" width="57.140625" style="10" customWidth="1"/>
    <col min="3330" max="3330" width="5.42578125" style="10" customWidth="1"/>
    <col min="3331" max="3331" width="5" style="10" customWidth="1"/>
    <col min="3332" max="3334" width="6" style="10" customWidth="1"/>
    <col min="3335" max="3335" width="12.7109375" style="10" customWidth="1"/>
    <col min="3336" max="3336" width="6.85546875" style="10" customWidth="1"/>
    <col min="3337" max="3337" width="14.85546875" style="10" customWidth="1"/>
    <col min="3338" max="3344" width="0" style="10" hidden="1" customWidth="1"/>
    <col min="3345" max="3345" width="16.42578125" style="10" customWidth="1"/>
    <col min="3346" max="3346" width="16.85546875" style="10" customWidth="1"/>
    <col min="3347" max="3584" width="9.140625" style="10"/>
    <col min="3585" max="3585" width="57.140625" style="10" customWidth="1"/>
    <col min="3586" max="3586" width="5.42578125" style="10" customWidth="1"/>
    <col min="3587" max="3587" width="5" style="10" customWidth="1"/>
    <col min="3588" max="3590" width="6" style="10" customWidth="1"/>
    <col min="3591" max="3591" width="12.7109375" style="10" customWidth="1"/>
    <col min="3592" max="3592" width="6.85546875" style="10" customWidth="1"/>
    <col min="3593" max="3593" width="14.85546875" style="10" customWidth="1"/>
    <col min="3594" max="3600" width="0" style="10" hidden="1" customWidth="1"/>
    <col min="3601" max="3601" width="16.42578125" style="10" customWidth="1"/>
    <col min="3602" max="3602" width="16.85546875" style="10" customWidth="1"/>
    <col min="3603" max="3840" width="9.140625" style="10"/>
    <col min="3841" max="3841" width="57.140625" style="10" customWidth="1"/>
    <col min="3842" max="3842" width="5.42578125" style="10" customWidth="1"/>
    <col min="3843" max="3843" width="5" style="10" customWidth="1"/>
    <col min="3844" max="3846" width="6" style="10" customWidth="1"/>
    <col min="3847" max="3847" width="12.7109375" style="10" customWidth="1"/>
    <col min="3848" max="3848" width="6.85546875" style="10" customWidth="1"/>
    <col min="3849" max="3849" width="14.85546875" style="10" customWidth="1"/>
    <col min="3850" max="3856" width="0" style="10" hidden="1" customWidth="1"/>
    <col min="3857" max="3857" width="16.42578125" style="10" customWidth="1"/>
    <col min="3858" max="3858" width="16.85546875" style="10" customWidth="1"/>
    <col min="3859" max="4096" width="9.140625" style="10"/>
    <col min="4097" max="4097" width="57.140625" style="10" customWidth="1"/>
    <col min="4098" max="4098" width="5.42578125" style="10" customWidth="1"/>
    <col min="4099" max="4099" width="5" style="10" customWidth="1"/>
    <col min="4100" max="4102" width="6" style="10" customWidth="1"/>
    <col min="4103" max="4103" width="12.7109375" style="10" customWidth="1"/>
    <col min="4104" max="4104" width="6.85546875" style="10" customWidth="1"/>
    <col min="4105" max="4105" width="14.85546875" style="10" customWidth="1"/>
    <col min="4106" max="4112" width="0" style="10" hidden="1" customWidth="1"/>
    <col min="4113" max="4113" width="16.42578125" style="10" customWidth="1"/>
    <col min="4114" max="4114" width="16.85546875" style="10" customWidth="1"/>
    <col min="4115" max="4352" width="9.140625" style="10"/>
    <col min="4353" max="4353" width="57.140625" style="10" customWidth="1"/>
    <col min="4354" max="4354" width="5.42578125" style="10" customWidth="1"/>
    <col min="4355" max="4355" width="5" style="10" customWidth="1"/>
    <col min="4356" max="4358" width="6" style="10" customWidth="1"/>
    <col min="4359" max="4359" width="12.7109375" style="10" customWidth="1"/>
    <col min="4360" max="4360" width="6.85546875" style="10" customWidth="1"/>
    <col min="4361" max="4361" width="14.85546875" style="10" customWidth="1"/>
    <col min="4362" max="4368" width="0" style="10" hidden="1" customWidth="1"/>
    <col min="4369" max="4369" width="16.42578125" style="10" customWidth="1"/>
    <col min="4370" max="4370" width="16.85546875" style="10" customWidth="1"/>
    <col min="4371" max="4608" width="9.140625" style="10"/>
    <col min="4609" max="4609" width="57.140625" style="10" customWidth="1"/>
    <col min="4610" max="4610" width="5.42578125" style="10" customWidth="1"/>
    <col min="4611" max="4611" width="5" style="10" customWidth="1"/>
    <col min="4612" max="4614" width="6" style="10" customWidth="1"/>
    <col min="4615" max="4615" width="12.7109375" style="10" customWidth="1"/>
    <col min="4616" max="4616" width="6.85546875" style="10" customWidth="1"/>
    <col min="4617" max="4617" width="14.85546875" style="10" customWidth="1"/>
    <col min="4618" max="4624" width="0" style="10" hidden="1" customWidth="1"/>
    <col min="4625" max="4625" width="16.42578125" style="10" customWidth="1"/>
    <col min="4626" max="4626" width="16.85546875" style="10" customWidth="1"/>
    <col min="4627" max="4864" width="9.140625" style="10"/>
    <col min="4865" max="4865" width="57.140625" style="10" customWidth="1"/>
    <col min="4866" max="4866" width="5.42578125" style="10" customWidth="1"/>
    <col min="4867" max="4867" width="5" style="10" customWidth="1"/>
    <col min="4868" max="4870" width="6" style="10" customWidth="1"/>
    <col min="4871" max="4871" width="12.7109375" style="10" customWidth="1"/>
    <col min="4872" max="4872" width="6.85546875" style="10" customWidth="1"/>
    <col min="4873" max="4873" width="14.85546875" style="10" customWidth="1"/>
    <col min="4874" max="4880" width="0" style="10" hidden="1" customWidth="1"/>
    <col min="4881" max="4881" width="16.42578125" style="10" customWidth="1"/>
    <col min="4882" max="4882" width="16.85546875" style="10" customWidth="1"/>
    <col min="4883" max="5120" width="9.140625" style="10"/>
    <col min="5121" max="5121" width="57.140625" style="10" customWidth="1"/>
    <col min="5122" max="5122" width="5.42578125" style="10" customWidth="1"/>
    <col min="5123" max="5123" width="5" style="10" customWidth="1"/>
    <col min="5124" max="5126" width="6" style="10" customWidth="1"/>
    <col min="5127" max="5127" width="12.7109375" style="10" customWidth="1"/>
    <col min="5128" max="5128" width="6.85546875" style="10" customWidth="1"/>
    <col min="5129" max="5129" width="14.85546875" style="10" customWidth="1"/>
    <col min="5130" max="5136" width="0" style="10" hidden="1" customWidth="1"/>
    <col min="5137" max="5137" width="16.42578125" style="10" customWidth="1"/>
    <col min="5138" max="5138" width="16.85546875" style="10" customWidth="1"/>
    <col min="5139" max="5376" width="9.140625" style="10"/>
    <col min="5377" max="5377" width="57.140625" style="10" customWidth="1"/>
    <col min="5378" max="5378" width="5.42578125" style="10" customWidth="1"/>
    <col min="5379" max="5379" width="5" style="10" customWidth="1"/>
    <col min="5380" max="5382" width="6" style="10" customWidth="1"/>
    <col min="5383" max="5383" width="12.7109375" style="10" customWidth="1"/>
    <col min="5384" max="5384" width="6.85546875" style="10" customWidth="1"/>
    <col min="5385" max="5385" width="14.85546875" style="10" customWidth="1"/>
    <col min="5386" max="5392" width="0" style="10" hidden="1" customWidth="1"/>
    <col min="5393" max="5393" width="16.42578125" style="10" customWidth="1"/>
    <col min="5394" max="5394" width="16.85546875" style="10" customWidth="1"/>
    <col min="5395" max="5632" width="9.140625" style="10"/>
    <col min="5633" max="5633" width="57.140625" style="10" customWidth="1"/>
    <col min="5634" max="5634" width="5.42578125" style="10" customWidth="1"/>
    <col min="5635" max="5635" width="5" style="10" customWidth="1"/>
    <col min="5636" max="5638" width="6" style="10" customWidth="1"/>
    <col min="5639" max="5639" width="12.7109375" style="10" customWidth="1"/>
    <col min="5640" max="5640" width="6.85546875" style="10" customWidth="1"/>
    <col min="5641" max="5641" width="14.85546875" style="10" customWidth="1"/>
    <col min="5642" max="5648" width="0" style="10" hidden="1" customWidth="1"/>
    <col min="5649" max="5649" width="16.42578125" style="10" customWidth="1"/>
    <col min="5650" max="5650" width="16.85546875" style="10" customWidth="1"/>
    <col min="5651" max="5888" width="9.140625" style="10"/>
    <col min="5889" max="5889" width="57.140625" style="10" customWidth="1"/>
    <col min="5890" max="5890" width="5.42578125" style="10" customWidth="1"/>
    <col min="5891" max="5891" width="5" style="10" customWidth="1"/>
    <col min="5892" max="5894" width="6" style="10" customWidth="1"/>
    <col min="5895" max="5895" width="12.7109375" style="10" customWidth="1"/>
    <col min="5896" max="5896" width="6.85546875" style="10" customWidth="1"/>
    <col min="5897" max="5897" width="14.85546875" style="10" customWidth="1"/>
    <col min="5898" max="5904" width="0" style="10" hidden="1" customWidth="1"/>
    <col min="5905" max="5905" width="16.42578125" style="10" customWidth="1"/>
    <col min="5906" max="5906" width="16.85546875" style="10" customWidth="1"/>
    <col min="5907" max="6144" width="9.140625" style="10"/>
    <col min="6145" max="6145" width="57.140625" style="10" customWidth="1"/>
    <col min="6146" max="6146" width="5.42578125" style="10" customWidth="1"/>
    <col min="6147" max="6147" width="5" style="10" customWidth="1"/>
    <col min="6148" max="6150" width="6" style="10" customWidth="1"/>
    <col min="6151" max="6151" width="12.7109375" style="10" customWidth="1"/>
    <col min="6152" max="6152" width="6.85546875" style="10" customWidth="1"/>
    <col min="6153" max="6153" width="14.85546875" style="10" customWidth="1"/>
    <col min="6154" max="6160" width="0" style="10" hidden="1" customWidth="1"/>
    <col min="6161" max="6161" width="16.42578125" style="10" customWidth="1"/>
    <col min="6162" max="6162" width="16.85546875" style="10" customWidth="1"/>
    <col min="6163" max="6400" width="9.140625" style="10"/>
    <col min="6401" max="6401" width="57.140625" style="10" customWidth="1"/>
    <col min="6402" max="6402" width="5.42578125" style="10" customWidth="1"/>
    <col min="6403" max="6403" width="5" style="10" customWidth="1"/>
    <col min="6404" max="6406" width="6" style="10" customWidth="1"/>
    <col min="6407" max="6407" width="12.7109375" style="10" customWidth="1"/>
    <col min="6408" max="6408" width="6.85546875" style="10" customWidth="1"/>
    <col min="6409" max="6409" width="14.85546875" style="10" customWidth="1"/>
    <col min="6410" max="6416" width="0" style="10" hidden="1" customWidth="1"/>
    <col min="6417" max="6417" width="16.42578125" style="10" customWidth="1"/>
    <col min="6418" max="6418" width="16.85546875" style="10" customWidth="1"/>
    <col min="6419" max="6656" width="9.140625" style="10"/>
    <col min="6657" max="6657" width="57.140625" style="10" customWidth="1"/>
    <col min="6658" max="6658" width="5.42578125" style="10" customWidth="1"/>
    <col min="6659" max="6659" width="5" style="10" customWidth="1"/>
    <col min="6660" max="6662" width="6" style="10" customWidth="1"/>
    <col min="6663" max="6663" width="12.7109375" style="10" customWidth="1"/>
    <col min="6664" max="6664" width="6.85546875" style="10" customWidth="1"/>
    <col min="6665" max="6665" width="14.85546875" style="10" customWidth="1"/>
    <col min="6666" max="6672" width="0" style="10" hidden="1" customWidth="1"/>
    <col min="6673" max="6673" width="16.42578125" style="10" customWidth="1"/>
    <col min="6674" max="6674" width="16.85546875" style="10" customWidth="1"/>
    <col min="6675" max="6912" width="9.140625" style="10"/>
    <col min="6913" max="6913" width="57.140625" style="10" customWidth="1"/>
    <col min="6914" max="6914" width="5.42578125" style="10" customWidth="1"/>
    <col min="6915" max="6915" width="5" style="10" customWidth="1"/>
    <col min="6916" max="6918" width="6" style="10" customWidth="1"/>
    <col min="6919" max="6919" width="12.7109375" style="10" customWidth="1"/>
    <col min="6920" max="6920" width="6.85546875" style="10" customWidth="1"/>
    <col min="6921" max="6921" width="14.85546875" style="10" customWidth="1"/>
    <col min="6922" max="6928" width="0" style="10" hidden="1" customWidth="1"/>
    <col min="6929" max="6929" width="16.42578125" style="10" customWidth="1"/>
    <col min="6930" max="6930" width="16.85546875" style="10" customWidth="1"/>
    <col min="6931" max="7168" width="9.140625" style="10"/>
    <col min="7169" max="7169" width="57.140625" style="10" customWidth="1"/>
    <col min="7170" max="7170" width="5.42578125" style="10" customWidth="1"/>
    <col min="7171" max="7171" width="5" style="10" customWidth="1"/>
    <col min="7172" max="7174" width="6" style="10" customWidth="1"/>
    <col min="7175" max="7175" width="12.7109375" style="10" customWidth="1"/>
    <col min="7176" max="7176" width="6.85546875" style="10" customWidth="1"/>
    <col min="7177" max="7177" width="14.85546875" style="10" customWidth="1"/>
    <col min="7178" max="7184" width="0" style="10" hidden="1" customWidth="1"/>
    <col min="7185" max="7185" width="16.42578125" style="10" customWidth="1"/>
    <col min="7186" max="7186" width="16.85546875" style="10" customWidth="1"/>
    <col min="7187" max="7424" width="9.140625" style="10"/>
    <col min="7425" max="7425" width="57.140625" style="10" customWidth="1"/>
    <col min="7426" max="7426" width="5.42578125" style="10" customWidth="1"/>
    <col min="7427" max="7427" width="5" style="10" customWidth="1"/>
    <col min="7428" max="7430" width="6" style="10" customWidth="1"/>
    <col min="7431" max="7431" width="12.7109375" style="10" customWidth="1"/>
    <col min="7432" max="7432" width="6.85546875" style="10" customWidth="1"/>
    <col min="7433" max="7433" width="14.85546875" style="10" customWidth="1"/>
    <col min="7434" max="7440" width="0" style="10" hidden="1" customWidth="1"/>
    <col min="7441" max="7441" width="16.42578125" style="10" customWidth="1"/>
    <col min="7442" max="7442" width="16.85546875" style="10" customWidth="1"/>
    <col min="7443" max="7680" width="9.140625" style="10"/>
    <col min="7681" max="7681" width="57.140625" style="10" customWidth="1"/>
    <col min="7682" max="7682" width="5.42578125" style="10" customWidth="1"/>
    <col min="7683" max="7683" width="5" style="10" customWidth="1"/>
    <col min="7684" max="7686" width="6" style="10" customWidth="1"/>
    <col min="7687" max="7687" width="12.7109375" style="10" customWidth="1"/>
    <col min="7688" max="7688" width="6.85546875" style="10" customWidth="1"/>
    <col min="7689" max="7689" width="14.85546875" style="10" customWidth="1"/>
    <col min="7690" max="7696" width="0" style="10" hidden="1" customWidth="1"/>
    <col min="7697" max="7697" width="16.42578125" style="10" customWidth="1"/>
    <col min="7698" max="7698" width="16.85546875" style="10" customWidth="1"/>
    <col min="7699" max="7936" width="9.140625" style="10"/>
    <col min="7937" max="7937" width="57.140625" style="10" customWidth="1"/>
    <col min="7938" max="7938" width="5.42578125" style="10" customWidth="1"/>
    <col min="7939" max="7939" width="5" style="10" customWidth="1"/>
    <col min="7940" max="7942" width="6" style="10" customWidth="1"/>
    <col min="7943" max="7943" width="12.7109375" style="10" customWidth="1"/>
    <col min="7944" max="7944" width="6.85546875" style="10" customWidth="1"/>
    <col min="7945" max="7945" width="14.85546875" style="10" customWidth="1"/>
    <col min="7946" max="7952" width="0" style="10" hidden="1" customWidth="1"/>
    <col min="7953" max="7953" width="16.42578125" style="10" customWidth="1"/>
    <col min="7954" max="7954" width="16.85546875" style="10" customWidth="1"/>
    <col min="7955" max="8192" width="9.140625" style="10"/>
    <col min="8193" max="8193" width="57.140625" style="10" customWidth="1"/>
    <col min="8194" max="8194" width="5.42578125" style="10" customWidth="1"/>
    <col min="8195" max="8195" width="5" style="10" customWidth="1"/>
    <col min="8196" max="8198" width="6" style="10" customWidth="1"/>
    <col min="8199" max="8199" width="12.7109375" style="10" customWidth="1"/>
    <col min="8200" max="8200" width="6.85546875" style="10" customWidth="1"/>
    <col min="8201" max="8201" width="14.85546875" style="10" customWidth="1"/>
    <col min="8202" max="8208" width="0" style="10" hidden="1" customWidth="1"/>
    <col min="8209" max="8209" width="16.42578125" style="10" customWidth="1"/>
    <col min="8210" max="8210" width="16.85546875" style="10" customWidth="1"/>
    <col min="8211" max="8448" width="9.140625" style="10"/>
    <col min="8449" max="8449" width="57.140625" style="10" customWidth="1"/>
    <col min="8450" max="8450" width="5.42578125" style="10" customWidth="1"/>
    <col min="8451" max="8451" width="5" style="10" customWidth="1"/>
    <col min="8452" max="8454" width="6" style="10" customWidth="1"/>
    <col min="8455" max="8455" width="12.7109375" style="10" customWidth="1"/>
    <col min="8456" max="8456" width="6.85546875" style="10" customWidth="1"/>
    <col min="8457" max="8457" width="14.85546875" style="10" customWidth="1"/>
    <col min="8458" max="8464" width="0" style="10" hidden="1" customWidth="1"/>
    <col min="8465" max="8465" width="16.42578125" style="10" customWidth="1"/>
    <col min="8466" max="8466" width="16.85546875" style="10" customWidth="1"/>
    <col min="8467" max="8704" width="9.140625" style="10"/>
    <col min="8705" max="8705" width="57.140625" style="10" customWidth="1"/>
    <col min="8706" max="8706" width="5.42578125" style="10" customWidth="1"/>
    <col min="8707" max="8707" width="5" style="10" customWidth="1"/>
    <col min="8708" max="8710" width="6" style="10" customWidth="1"/>
    <col min="8711" max="8711" width="12.7109375" style="10" customWidth="1"/>
    <col min="8712" max="8712" width="6.85546875" style="10" customWidth="1"/>
    <col min="8713" max="8713" width="14.85546875" style="10" customWidth="1"/>
    <col min="8714" max="8720" width="0" style="10" hidden="1" customWidth="1"/>
    <col min="8721" max="8721" width="16.42578125" style="10" customWidth="1"/>
    <col min="8722" max="8722" width="16.85546875" style="10" customWidth="1"/>
    <col min="8723" max="8960" width="9.140625" style="10"/>
    <col min="8961" max="8961" width="57.140625" style="10" customWidth="1"/>
    <col min="8962" max="8962" width="5.42578125" style="10" customWidth="1"/>
    <col min="8963" max="8963" width="5" style="10" customWidth="1"/>
    <col min="8964" max="8966" width="6" style="10" customWidth="1"/>
    <col min="8967" max="8967" width="12.7109375" style="10" customWidth="1"/>
    <col min="8968" max="8968" width="6.85546875" style="10" customWidth="1"/>
    <col min="8969" max="8969" width="14.85546875" style="10" customWidth="1"/>
    <col min="8970" max="8976" width="0" style="10" hidden="1" customWidth="1"/>
    <col min="8977" max="8977" width="16.42578125" style="10" customWidth="1"/>
    <col min="8978" max="8978" width="16.85546875" style="10" customWidth="1"/>
    <col min="8979" max="9216" width="9.140625" style="10"/>
    <col min="9217" max="9217" width="57.140625" style="10" customWidth="1"/>
    <col min="9218" max="9218" width="5.42578125" style="10" customWidth="1"/>
    <col min="9219" max="9219" width="5" style="10" customWidth="1"/>
    <col min="9220" max="9222" width="6" style="10" customWidth="1"/>
    <col min="9223" max="9223" width="12.7109375" style="10" customWidth="1"/>
    <col min="9224" max="9224" width="6.85546875" style="10" customWidth="1"/>
    <col min="9225" max="9225" width="14.85546875" style="10" customWidth="1"/>
    <col min="9226" max="9232" width="0" style="10" hidden="1" customWidth="1"/>
    <col min="9233" max="9233" width="16.42578125" style="10" customWidth="1"/>
    <col min="9234" max="9234" width="16.85546875" style="10" customWidth="1"/>
    <col min="9235" max="9472" width="9.140625" style="10"/>
    <col min="9473" max="9473" width="57.140625" style="10" customWidth="1"/>
    <col min="9474" max="9474" width="5.42578125" style="10" customWidth="1"/>
    <col min="9475" max="9475" width="5" style="10" customWidth="1"/>
    <col min="9476" max="9478" width="6" style="10" customWidth="1"/>
    <col min="9479" max="9479" width="12.7109375" style="10" customWidth="1"/>
    <col min="9480" max="9480" width="6.85546875" style="10" customWidth="1"/>
    <col min="9481" max="9481" width="14.85546875" style="10" customWidth="1"/>
    <col min="9482" max="9488" width="0" style="10" hidden="1" customWidth="1"/>
    <col min="9489" max="9489" width="16.42578125" style="10" customWidth="1"/>
    <col min="9490" max="9490" width="16.85546875" style="10" customWidth="1"/>
    <col min="9491" max="9728" width="9.140625" style="10"/>
    <col min="9729" max="9729" width="57.140625" style="10" customWidth="1"/>
    <col min="9730" max="9730" width="5.42578125" style="10" customWidth="1"/>
    <col min="9731" max="9731" width="5" style="10" customWidth="1"/>
    <col min="9732" max="9734" width="6" style="10" customWidth="1"/>
    <col min="9735" max="9735" width="12.7109375" style="10" customWidth="1"/>
    <col min="9736" max="9736" width="6.85546875" style="10" customWidth="1"/>
    <col min="9737" max="9737" width="14.85546875" style="10" customWidth="1"/>
    <col min="9738" max="9744" width="0" style="10" hidden="1" customWidth="1"/>
    <col min="9745" max="9745" width="16.42578125" style="10" customWidth="1"/>
    <col min="9746" max="9746" width="16.85546875" style="10" customWidth="1"/>
    <col min="9747" max="9984" width="9.140625" style="10"/>
    <col min="9985" max="9985" width="57.140625" style="10" customWidth="1"/>
    <col min="9986" max="9986" width="5.42578125" style="10" customWidth="1"/>
    <col min="9987" max="9987" width="5" style="10" customWidth="1"/>
    <col min="9988" max="9990" width="6" style="10" customWidth="1"/>
    <col min="9991" max="9991" width="12.7109375" style="10" customWidth="1"/>
    <col min="9992" max="9992" width="6.85546875" style="10" customWidth="1"/>
    <col min="9993" max="9993" width="14.85546875" style="10" customWidth="1"/>
    <col min="9994" max="10000" width="0" style="10" hidden="1" customWidth="1"/>
    <col min="10001" max="10001" width="16.42578125" style="10" customWidth="1"/>
    <col min="10002" max="10002" width="16.85546875" style="10" customWidth="1"/>
    <col min="10003" max="10240" width="9.140625" style="10"/>
    <col min="10241" max="10241" width="57.140625" style="10" customWidth="1"/>
    <col min="10242" max="10242" width="5.42578125" style="10" customWidth="1"/>
    <col min="10243" max="10243" width="5" style="10" customWidth="1"/>
    <col min="10244" max="10246" width="6" style="10" customWidth="1"/>
    <col min="10247" max="10247" width="12.7109375" style="10" customWidth="1"/>
    <col min="10248" max="10248" width="6.85546875" style="10" customWidth="1"/>
    <col min="10249" max="10249" width="14.85546875" style="10" customWidth="1"/>
    <col min="10250" max="10256" width="0" style="10" hidden="1" customWidth="1"/>
    <col min="10257" max="10257" width="16.42578125" style="10" customWidth="1"/>
    <col min="10258" max="10258" width="16.85546875" style="10" customWidth="1"/>
    <col min="10259" max="10496" width="9.140625" style="10"/>
    <col min="10497" max="10497" width="57.140625" style="10" customWidth="1"/>
    <col min="10498" max="10498" width="5.42578125" style="10" customWidth="1"/>
    <col min="10499" max="10499" width="5" style="10" customWidth="1"/>
    <col min="10500" max="10502" width="6" style="10" customWidth="1"/>
    <col min="10503" max="10503" width="12.7109375" style="10" customWidth="1"/>
    <col min="10504" max="10504" width="6.85546875" style="10" customWidth="1"/>
    <col min="10505" max="10505" width="14.85546875" style="10" customWidth="1"/>
    <col min="10506" max="10512" width="0" style="10" hidden="1" customWidth="1"/>
    <col min="10513" max="10513" width="16.42578125" style="10" customWidth="1"/>
    <col min="10514" max="10514" width="16.85546875" style="10" customWidth="1"/>
    <col min="10515" max="10752" width="9.140625" style="10"/>
    <col min="10753" max="10753" width="57.140625" style="10" customWidth="1"/>
    <col min="10754" max="10754" width="5.42578125" style="10" customWidth="1"/>
    <col min="10755" max="10755" width="5" style="10" customWidth="1"/>
    <col min="10756" max="10758" width="6" style="10" customWidth="1"/>
    <col min="10759" max="10759" width="12.7109375" style="10" customWidth="1"/>
    <col min="10760" max="10760" width="6.85546875" style="10" customWidth="1"/>
    <col min="10761" max="10761" width="14.85546875" style="10" customWidth="1"/>
    <col min="10762" max="10768" width="0" style="10" hidden="1" customWidth="1"/>
    <col min="10769" max="10769" width="16.42578125" style="10" customWidth="1"/>
    <col min="10770" max="10770" width="16.85546875" style="10" customWidth="1"/>
    <col min="10771" max="11008" width="9.140625" style="10"/>
    <col min="11009" max="11009" width="57.140625" style="10" customWidth="1"/>
    <col min="11010" max="11010" width="5.42578125" style="10" customWidth="1"/>
    <col min="11011" max="11011" width="5" style="10" customWidth="1"/>
    <col min="11012" max="11014" width="6" style="10" customWidth="1"/>
    <col min="11015" max="11015" width="12.7109375" style="10" customWidth="1"/>
    <col min="11016" max="11016" width="6.85546875" style="10" customWidth="1"/>
    <col min="11017" max="11017" width="14.85546875" style="10" customWidth="1"/>
    <col min="11018" max="11024" width="0" style="10" hidden="1" customWidth="1"/>
    <col min="11025" max="11025" width="16.42578125" style="10" customWidth="1"/>
    <col min="11026" max="11026" width="16.85546875" style="10" customWidth="1"/>
    <col min="11027" max="11264" width="9.140625" style="10"/>
    <col min="11265" max="11265" width="57.140625" style="10" customWidth="1"/>
    <col min="11266" max="11266" width="5.42578125" style="10" customWidth="1"/>
    <col min="11267" max="11267" width="5" style="10" customWidth="1"/>
    <col min="11268" max="11270" width="6" style="10" customWidth="1"/>
    <col min="11271" max="11271" width="12.7109375" style="10" customWidth="1"/>
    <col min="11272" max="11272" width="6.85546875" style="10" customWidth="1"/>
    <col min="11273" max="11273" width="14.85546875" style="10" customWidth="1"/>
    <col min="11274" max="11280" width="0" style="10" hidden="1" customWidth="1"/>
    <col min="11281" max="11281" width="16.42578125" style="10" customWidth="1"/>
    <col min="11282" max="11282" width="16.85546875" style="10" customWidth="1"/>
    <col min="11283" max="11520" width="9.140625" style="10"/>
    <col min="11521" max="11521" width="57.140625" style="10" customWidth="1"/>
    <col min="11522" max="11522" width="5.42578125" style="10" customWidth="1"/>
    <col min="11523" max="11523" width="5" style="10" customWidth="1"/>
    <col min="11524" max="11526" width="6" style="10" customWidth="1"/>
    <col min="11527" max="11527" width="12.7109375" style="10" customWidth="1"/>
    <col min="11528" max="11528" width="6.85546875" style="10" customWidth="1"/>
    <col min="11529" max="11529" width="14.85546875" style="10" customWidth="1"/>
    <col min="11530" max="11536" width="0" style="10" hidden="1" customWidth="1"/>
    <col min="11537" max="11537" width="16.42578125" style="10" customWidth="1"/>
    <col min="11538" max="11538" width="16.85546875" style="10" customWidth="1"/>
    <col min="11539" max="11776" width="9.140625" style="10"/>
    <col min="11777" max="11777" width="57.140625" style="10" customWidth="1"/>
    <col min="11778" max="11778" width="5.42578125" style="10" customWidth="1"/>
    <col min="11779" max="11779" width="5" style="10" customWidth="1"/>
    <col min="11780" max="11782" width="6" style="10" customWidth="1"/>
    <col min="11783" max="11783" width="12.7109375" style="10" customWidth="1"/>
    <col min="11784" max="11784" width="6.85546875" style="10" customWidth="1"/>
    <col min="11785" max="11785" width="14.85546875" style="10" customWidth="1"/>
    <col min="11786" max="11792" width="0" style="10" hidden="1" customWidth="1"/>
    <col min="11793" max="11793" width="16.42578125" style="10" customWidth="1"/>
    <col min="11794" max="11794" width="16.85546875" style="10" customWidth="1"/>
    <col min="11795" max="12032" width="9.140625" style="10"/>
    <col min="12033" max="12033" width="57.140625" style="10" customWidth="1"/>
    <col min="12034" max="12034" width="5.42578125" style="10" customWidth="1"/>
    <col min="12035" max="12035" width="5" style="10" customWidth="1"/>
    <col min="12036" max="12038" width="6" style="10" customWidth="1"/>
    <col min="12039" max="12039" width="12.7109375" style="10" customWidth="1"/>
    <col min="12040" max="12040" width="6.85546875" style="10" customWidth="1"/>
    <col min="12041" max="12041" width="14.85546875" style="10" customWidth="1"/>
    <col min="12042" max="12048" width="0" style="10" hidden="1" customWidth="1"/>
    <col min="12049" max="12049" width="16.42578125" style="10" customWidth="1"/>
    <col min="12050" max="12050" width="16.85546875" style="10" customWidth="1"/>
    <col min="12051" max="12288" width="9.140625" style="10"/>
    <col min="12289" max="12289" width="57.140625" style="10" customWidth="1"/>
    <col min="12290" max="12290" width="5.42578125" style="10" customWidth="1"/>
    <col min="12291" max="12291" width="5" style="10" customWidth="1"/>
    <col min="12292" max="12294" width="6" style="10" customWidth="1"/>
    <col min="12295" max="12295" width="12.7109375" style="10" customWidth="1"/>
    <col min="12296" max="12296" width="6.85546875" style="10" customWidth="1"/>
    <col min="12297" max="12297" width="14.85546875" style="10" customWidth="1"/>
    <col min="12298" max="12304" width="0" style="10" hidden="1" customWidth="1"/>
    <col min="12305" max="12305" width="16.42578125" style="10" customWidth="1"/>
    <col min="12306" max="12306" width="16.85546875" style="10" customWidth="1"/>
    <col min="12307" max="12544" width="9.140625" style="10"/>
    <col min="12545" max="12545" width="57.140625" style="10" customWidth="1"/>
    <col min="12546" max="12546" width="5.42578125" style="10" customWidth="1"/>
    <col min="12547" max="12547" width="5" style="10" customWidth="1"/>
    <col min="12548" max="12550" width="6" style="10" customWidth="1"/>
    <col min="12551" max="12551" width="12.7109375" style="10" customWidth="1"/>
    <col min="12552" max="12552" width="6.85546875" style="10" customWidth="1"/>
    <col min="12553" max="12553" width="14.85546875" style="10" customWidth="1"/>
    <col min="12554" max="12560" width="0" style="10" hidden="1" customWidth="1"/>
    <col min="12561" max="12561" width="16.42578125" style="10" customWidth="1"/>
    <col min="12562" max="12562" width="16.85546875" style="10" customWidth="1"/>
    <col min="12563" max="12800" width="9.140625" style="10"/>
    <col min="12801" max="12801" width="57.140625" style="10" customWidth="1"/>
    <col min="12802" max="12802" width="5.42578125" style="10" customWidth="1"/>
    <col min="12803" max="12803" width="5" style="10" customWidth="1"/>
    <col min="12804" max="12806" width="6" style="10" customWidth="1"/>
    <col min="12807" max="12807" width="12.7109375" style="10" customWidth="1"/>
    <col min="12808" max="12808" width="6.85546875" style="10" customWidth="1"/>
    <col min="12809" max="12809" width="14.85546875" style="10" customWidth="1"/>
    <col min="12810" max="12816" width="0" style="10" hidden="1" customWidth="1"/>
    <col min="12817" max="12817" width="16.42578125" style="10" customWidth="1"/>
    <col min="12818" max="12818" width="16.85546875" style="10" customWidth="1"/>
    <col min="12819" max="13056" width="9.140625" style="10"/>
    <col min="13057" max="13057" width="57.140625" style="10" customWidth="1"/>
    <col min="13058" max="13058" width="5.42578125" style="10" customWidth="1"/>
    <col min="13059" max="13059" width="5" style="10" customWidth="1"/>
    <col min="13060" max="13062" width="6" style="10" customWidth="1"/>
    <col min="13063" max="13063" width="12.7109375" style="10" customWidth="1"/>
    <col min="13064" max="13064" width="6.85546875" style="10" customWidth="1"/>
    <col min="13065" max="13065" width="14.85546875" style="10" customWidth="1"/>
    <col min="13066" max="13072" width="0" style="10" hidden="1" customWidth="1"/>
    <col min="13073" max="13073" width="16.42578125" style="10" customWidth="1"/>
    <col min="13074" max="13074" width="16.85546875" style="10" customWidth="1"/>
    <col min="13075" max="13312" width="9.140625" style="10"/>
    <col min="13313" max="13313" width="57.140625" style="10" customWidth="1"/>
    <col min="13314" max="13314" width="5.42578125" style="10" customWidth="1"/>
    <col min="13315" max="13315" width="5" style="10" customWidth="1"/>
    <col min="13316" max="13318" width="6" style="10" customWidth="1"/>
    <col min="13319" max="13319" width="12.7109375" style="10" customWidth="1"/>
    <col min="13320" max="13320" width="6.85546875" style="10" customWidth="1"/>
    <col min="13321" max="13321" width="14.85546875" style="10" customWidth="1"/>
    <col min="13322" max="13328" width="0" style="10" hidden="1" customWidth="1"/>
    <col min="13329" max="13329" width="16.42578125" style="10" customWidth="1"/>
    <col min="13330" max="13330" width="16.85546875" style="10" customWidth="1"/>
    <col min="13331" max="13568" width="9.140625" style="10"/>
    <col min="13569" max="13569" width="57.140625" style="10" customWidth="1"/>
    <col min="13570" max="13570" width="5.42578125" style="10" customWidth="1"/>
    <col min="13571" max="13571" width="5" style="10" customWidth="1"/>
    <col min="13572" max="13574" width="6" style="10" customWidth="1"/>
    <col min="13575" max="13575" width="12.7109375" style="10" customWidth="1"/>
    <col min="13576" max="13576" width="6.85546875" style="10" customWidth="1"/>
    <col min="13577" max="13577" width="14.85546875" style="10" customWidth="1"/>
    <col min="13578" max="13584" width="0" style="10" hidden="1" customWidth="1"/>
    <col min="13585" max="13585" width="16.42578125" style="10" customWidth="1"/>
    <col min="13586" max="13586" width="16.85546875" style="10" customWidth="1"/>
    <col min="13587" max="13824" width="9.140625" style="10"/>
    <col min="13825" max="13825" width="57.140625" style="10" customWidth="1"/>
    <col min="13826" max="13826" width="5.42578125" style="10" customWidth="1"/>
    <col min="13827" max="13827" width="5" style="10" customWidth="1"/>
    <col min="13828" max="13830" width="6" style="10" customWidth="1"/>
    <col min="13831" max="13831" width="12.7109375" style="10" customWidth="1"/>
    <col min="13832" max="13832" width="6.85546875" style="10" customWidth="1"/>
    <col min="13833" max="13833" width="14.85546875" style="10" customWidth="1"/>
    <col min="13834" max="13840" width="0" style="10" hidden="1" customWidth="1"/>
    <col min="13841" max="13841" width="16.42578125" style="10" customWidth="1"/>
    <col min="13842" max="13842" width="16.85546875" style="10" customWidth="1"/>
    <col min="13843" max="14080" width="9.140625" style="10"/>
    <col min="14081" max="14081" width="57.140625" style="10" customWidth="1"/>
    <col min="14082" max="14082" width="5.42578125" style="10" customWidth="1"/>
    <col min="14083" max="14083" width="5" style="10" customWidth="1"/>
    <col min="14084" max="14086" width="6" style="10" customWidth="1"/>
    <col min="14087" max="14087" width="12.7109375" style="10" customWidth="1"/>
    <col min="14088" max="14088" width="6.85546875" style="10" customWidth="1"/>
    <col min="14089" max="14089" width="14.85546875" style="10" customWidth="1"/>
    <col min="14090" max="14096" width="0" style="10" hidden="1" customWidth="1"/>
    <col min="14097" max="14097" width="16.42578125" style="10" customWidth="1"/>
    <col min="14098" max="14098" width="16.85546875" style="10" customWidth="1"/>
    <col min="14099" max="14336" width="9.140625" style="10"/>
    <col min="14337" max="14337" width="57.140625" style="10" customWidth="1"/>
    <col min="14338" max="14338" width="5.42578125" style="10" customWidth="1"/>
    <col min="14339" max="14339" width="5" style="10" customWidth="1"/>
    <col min="14340" max="14342" width="6" style="10" customWidth="1"/>
    <col min="14343" max="14343" width="12.7109375" style="10" customWidth="1"/>
    <col min="14344" max="14344" width="6.85546875" style="10" customWidth="1"/>
    <col min="14345" max="14345" width="14.85546875" style="10" customWidth="1"/>
    <col min="14346" max="14352" width="0" style="10" hidden="1" customWidth="1"/>
    <col min="14353" max="14353" width="16.42578125" style="10" customWidth="1"/>
    <col min="14354" max="14354" width="16.85546875" style="10" customWidth="1"/>
    <col min="14355" max="14592" width="9.140625" style="10"/>
    <col min="14593" max="14593" width="57.140625" style="10" customWidth="1"/>
    <col min="14594" max="14594" width="5.42578125" style="10" customWidth="1"/>
    <col min="14595" max="14595" width="5" style="10" customWidth="1"/>
    <col min="14596" max="14598" width="6" style="10" customWidth="1"/>
    <col min="14599" max="14599" width="12.7109375" style="10" customWidth="1"/>
    <col min="14600" max="14600" width="6.85546875" style="10" customWidth="1"/>
    <col min="14601" max="14601" width="14.85546875" style="10" customWidth="1"/>
    <col min="14602" max="14608" width="0" style="10" hidden="1" customWidth="1"/>
    <col min="14609" max="14609" width="16.42578125" style="10" customWidth="1"/>
    <col min="14610" max="14610" width="16.85546875" style="10" customWidth="1"/>
    <col min="14611" max="14848" width="9.140625" style="10"/>
    <col min="14849" max="14849" width="57.140625" style="10" customWidth="1"/>
    <col min="14850" max="14850" width="5.42578125" style="10" customWidth="1"/>
    <col min="14851" max="14851" width="5" style="10" customWidth="1"/>
    <col min="14852" max="14854" width="6" style="10" customWidth="1"/>
    <col min="14855" max="14855" width="12.7109375" style="10" customWidth="1"/>
    <col min="14856" max="14856" width="6.85546875" style="10" customWidth="1"/>
    <col min="14857" max="14857" width="14.85546875" style="10" customWidth="1"/>
    <col min="14858" max="14864" width="0" style="10" hidden="1" customWidth="1"/>
    <col min="14865" max="14865" width="16.42578125" style="10" customWidth="1"/>
    <col min="14866" max="14866" width="16.85546875" style="10" customWidth="1"/>
    <col min="14867" max="15104" width="9.140625" style="10"/>
    <col min="15105" max="15105" width="57.140625" style="10" customWidth="1"/>
    <col min="15106" max="15106" width="5.42578125" style="10" customWidth="1"/>
    <col min="15107" max="15107" width="5" style="10" customWidth="1"/>
    <col min="15108" max="15110" width="6" style="10" customWidth="1"/>
    <col min="15111" max="15111" width="12.7109375" style="10" customWidth="1"/>
    <col min="15112" max="15112" width="6.85546875" style="10" customWidth="1"/>
    <col min="15113" max="15113" width="14.85546875" style="10" customWidth="1"/>
    <col min="15114" max="15120" width="0" style="10" hidden="1" customWidth="1"/>
    <col min="15121" max="15121" width="16.42578125" style="10" customWidth="1"/>
    <col min="15122" max="15122" width="16.85546875" style="10" customWidth="1"/>
    <col min="15123" max="15360" width="9.140625" style="10"/>
    <col min="15361" max="15361" width="57.140625" style="10" customWidth="1"/>
    <col min="15362" max="15362" width="5.42578125" style="10" customWidth="1"/>
    <col min="15363" max="15363" width="5" style="10" customWidth="1"/>
    <col min="15364" max="15366" width="6" style="10" customWidth="1"/>
    <col min="15367" max="15367" width="12.7109375" style="10" customWidth="1"/>
    <col min="15368" max="15368" width="6.85546875" style="10" customWidth="1"/>
    <col min="15369" max="15369" width="14.85546875" style="10" customWidth="1"/>
    <col min="15370" max="15376" width="0" style="10" hidden="1" customWidth="1"/>
    <col min="15377" max="15377" width="16.42578125" style="10" customWidth="1"/>
    <col min="15378" max="15378" width="16.85546875" style="10" customWidth="1"/>
    <col min="15379" max="15616" width="9.140625" style="10"/>
    <col min="15617" max="15617" width="57.140625" style="10" customWidth="1"/>
    <col min="15618" max="15618" width="5.42578125" style="10" customWidth="1"/>
    <col min="15619" max="15619" width="5" style="10" customWidth="1"/>
    <col min="15620" max="15622" width="6" style="10" customWidth="1"/>
    <col min="15623" max="15623" width="12.7109375" style="10" customWidth="1"/>
    <col min="15624" max="15624" width="6.85546875" style="10" customWidth="1"/>
    <col min="15625" max="15625" width="14.85546875" style="10" customWidth="1"/>
    <col min="15626" max="15632" width="0" style="10" hidden="1" customWidth="1"/>
    <col min="15633" max="15633" width="16.42578125" style="10" customWidth="1"/>
    <col min="15634" max="15634" width="16.85546875" style="10" customWidth="1"/>
    <col min="15635" max="15872" width="9.140625" style="10"/>
    <col min="15873" max="15873" width="57.140625" style="10" customWidth="1"/>
    <col min="15874" max="15874" width="5.42578125" style="10" customWidth="1"/>
    <col min="15875" max="15875" width="5" style="10" customWidth="1"/>
    <col min="15876" max="15878" width="6" style="10" customWidth="1"/>
    <col min="15879" max="15879" width="12.7109375" style="10" customWidth="1"/>
    <col min="15880" max="15880" width="6.85546875" style="10" customWidth="1"/>
    <col min="15881" max="15881" width="14.85546875" style="10" customWidth="1"/>
    <col min="15882" max="15888" width="0" style="10" hidden="1" customWidth="1"/>
    <col min="15889" max="15889" width="16.42578125" style="10" customWidth="1"/>
    <col min="15890" max="15890" width="16.85546875" style="10" customWidth="1"/>
    <col min="15891" max="16128" width="9.140625" style="10"/>
    <col min="16129" max="16129" width="57.140625" style="10" customWidth="1"/>
    <col min="16130" max="16130" width="5.42578125" style="10" customWidth="1"/>
    <col min="16131" max="16131" width="5" style="10" customWidth="1"/>
    <col min="16132" max="16134" width="6" style="10" customWidth="1"/>
    <col min="16135" max="16135" width="12.7109375" style="10" customWidth="1"/>
    <col min="16136" max="16136" width="6.85546875" style="10" customWidth="1"/>
    <col min="16137" max="16137" width="14.85546875" style="10" customWidth="1"/>
    <col min="16138" max="16144" width="0" style="10" hidden="1" customWidth="1"/>
    <col min="16145" max="16145" width="16.42578125" style="10" customWidth="1"/>
    <col min="16146" max="16146" width="16.85546875" style="10" customWidth="1"/>
    <col min="16147" max="16384" width="9.140625" style="10"/>
  </cols>
  <sheetData>
    <row r="1" spans="1:18" s="1" customFormat="1" ht="15.75" customHeight="1" x14ac:dyDescent="0.25">
      <c r="D1" s="90" t="s">
        <v>0</v>
      </c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18" s="1" customFormat="1" ht="60.75" customHeight="1" x14ac:dyDescent="0.25">
      <c r="A2" s="2"/>
      <c r="B2" s="2"/>
      <c r="C2" s="2"/>
      <c r="D2" s="90" t="s">
        <v>1</v>
      </c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</row>
    <row r="3" spans="1:18" s="1" customFormat="1" ht="15.75" customHeight="1" x14ac:dyDescent="0.25">
      <c r="D3" s="90" t="s">
        <v>2</v>
      </c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</row>
    <row r="4" spans="1:18" s="1" customFormat="1" x14ac:dyDescent="0.25">
      <c r="A4" s="3"/>
      <c r="B4" s="3"/>
      <c r="C4" s="3"/>
      <c r="D4" s="3"/>
      <c r="E4" s="4"/>
      <c r="F4" s="5"/>
      <c r="G4" s="5"/>
      <c r="H4" s="5"/>
    </row>
    <row r="5" spans="1:18" s="6" customFormat="1" x14ac:dyDescent="0.25">
      <c r="A5" s="91" t="s">
        <v>3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</row>
    <row r="6" spans="1:18" s="1" customFormat="1" x14ac:dyDescent="0.25">
      <c r="A6" s="92" t="s">
        <v>4</v>
      </c>
      <c r="B6" s="92"/>
      <c r="C6" s="92"/>
      <c r="D6" s="92"/>
      <c r="E6" s="7"/>
      <c r="F6" s="7"/>
      <c r="G6" s="7"/>
      <c r="H6" s="7"/>
    </row>
    <row r="7" spans="1:18" ht="16.5" thickBot="1" x14ac:dyDescent="0.3">
      <c r="A7" s="8"/>
      <c r="B7" s="8"/>
      <c r="C7" s="8"/>
      <c r="D7" s="9"/>
      <c r="E7" s="9"/>
      <c r="F7" s="9"/>
      <c r="G7" s="9"/>
      <c r="H7" s="9"/>
      <c r="I7" s="93" t="s">
        <v>5</v>
      </c>
      <c r="J7" s="93"/>
      <c r="K7" s="93"/>
      <c r="L7" s="93"/>
      <c r="M7" s="93"/>
      <c r="N7" s="93"/>
      <c r="O7" s="93"/>
      <c r="P7" s="93"/>
    </row>
    <row r="8" spans="1:18" ht="21.75" customHeight="1" x14ac:dyDescent="0.2">
      <c r="A8" s="81" t="s">
        <v>6</v>
      </c>
      <c r="B8" s="82" t="s">
        <v>7</v>
      </c>
      <c r="C8" s="83"/>
      <c r="D8" s="83"/>
      <c r="E8" s="83"/>
      <c r="F8" s="83"/>
      <c r="G8" s="83"/>
      <c r="H8" s="84"/>
      <c r="I8" s="85" t="s">
        <v>8</v>
      </c>
      <c r="J8" s="87" t="s">
        <v>9</v>
      </c>
      <c r="K8" s="88"/>
      <c r="L8" s="89"/>
      <c r="M8" s="89"/>
      <c r="N8" s="11"/>
      <c r="O8" s="85" t="s">
        <v>10</v>
      </c>
      <c r="P8" s="85"/>
    </row>
    <row r="9" spans="1:18" ht="21" customHeight="1" x14ac:dyDescent="0.2">
      <c r="A9" s="81"/>
      <c r="B9" s="12" t="s">
        <v>11</v>
      </c>
      <c r="C9" s="12" t="s">
        <v>12</v>
      </c>
      <c r="D9" s="12" t="s">
        <v>13</v>
      </c>
      <c r="E9" s="12" t="s">
        <v>14</v>
      </c>
      <c r="F9" s="12" t="s">
        <v>15</v>
      </c>
      <c r="G9" s="12" t="s">
        <v>16</v>
      </c>
      <c r="H9" s="12" t="s">
        <v>17</v>
      </c>
      <c r="I9" s="86"/>
      <c r="J9" s="13" t="s">
        <v>18</v>
      </c>
      <c r="K9" s="14" t="s">
        <v>19</v>
      </c>
      <c r="L9" s="14" t="s">
        <v>20</v>
      </c>
      <c r="M9" s="15" t="s">
        <v>21</v>
      </c>
      <c r="N9" s="11"/>
      <c r="O9" s="16" t="s">
        <v>22</v>
      </c>
      <c r="P9" s="16" t="s">
        <v>23</v>
      </c>
    </row>
    <row r="10" spans="1:18" ht="34.5" customHeight="1" x14ac:dyDescent="0.2">
      <c r="A10" s="17" t="s">
        <v>24</v>
      </c>
      <c r="B10" s="18" t="s">
        <v>25</v>
      </c>
      <c r="C10" s="17"/>
      <c r="D10" s="19"/>
      <c r="E10" s="19"/>
      <c r="F10" s="19"/>
      <c r="G10" s="19"/>
      <c r="H10" s="20"/>
      <c r="I10" s="94">
        <f>I11</f>
        <v>94010.27900000001</v>
      </c>
      <c r="J10" s="13"/>
      <c r="K10" s="21"/>
      <c r="L10" s="21"/>
      <c r="M10" s="22"/>
      <c r="N10" s="11"/>
      <c r="O10" s="16"/>
      <c r="P10" s="16"/>
      <c r="Q10" s="23"/>
      <c r="R10" s="24">
        <f>ROUND(I10,1)</f>
        <v>94010.3</v>
      </c>
    </row>
    <row r="11" spans="1:18" ht="38.25" customHeight="1" x14ac:dyDescent="0.2">
      <c r="A11" s="17" t="s">
        <v>26</v>
      </c>
      <c r="B11" s="18" t="s">
        <v>25</v>
      </c>
      <c r="C11" s="25">
        <v>1</v>
      </c>
      <c r="D11" s="19"/>
      <c r="E11" s="26"/>
      <c r="F11" s="26"/>
      <c r="G11" s="19"/>
      <c r="H11" s="20"/>
      <c r="I11" s="95">
        <f>I12</f>
        <v>94010.27900000001</v>
      </c>
      <c r="J11" s="27"/>
      <c r="K11" s="27"/>
      <c r="L11" s="27"/>
      <c r="M11" s="28"/>
      <c r="N11" s="11"/>
      <c r="O11" s="29" t="e">
        <f>O21+#REF!+#REF!+#REF!+#REF!+O12+#REF!</f>
        <v>#REF!</v>
      </c>
      <c r="P11" s="29" t="e">
        <f>P21+#REF!+#REF!+#REF!+#REF!+P12+#REF!</f>
        <v>#REF!</v>
      </c>
    </row>
    <row r="12" spans="1:18" ht="18.75" customHeight="1" x14ac:dyDescent="0.2">
      <c r="A12" s="17" t="s">
        <v>27</v>
      </c>
      <c r="B12" s="18" t="s">
        <v>25</v>
      </c>
      <c r="C12" s="25">
        <v>1</v>
      </c>
      <c r="D12" s="26" t="s">
        <v>28</v>
      </c>
      <c r="E12" s="19"/>
      <c r="F12" s="26"/>
      <c r="G12" s="19"/>
      <c r="H12" s="19"/>
      <c r="I12" s="95">
        <f>I13+I35</f>
        <v>94010.27900000001</v>
      </c>
      <c r="J12" s="27"/>
      <c r="K12" s="27"/>
      <c r="L12" s="27"/>
      <c r="M12" s="28"/>
      <c r="N12" s="11"/>
      <c r="O12" s="30">
        <f>O13</f>
        <v>59437.777929999997</v>
      </c>
      <c r="P12" s="30">
        <f>P13</f>
        <v>62409.666826500004</v>
      </c>
    </row>
    <row r="13" spans="1:18" x14ac:dyDescent="0.2">
      <c r="A13" s="17" t="s">
        <v>29</v>
      </c>
      <c r="B13" s="18" t="s">
        <v>25</v>
      </c>
      <c r="C13" s="25">
        <v>1</v>
      </c>
      <c r="D13" s="26" t="s">
        <v>28</v>
      </c>
      <c r="E13" s="26" t="s">
        <v>25</v>
      </c>
      <c r="F13" s="26"/>
      <c r="G13" s="19"/>
      <c r="H13" s="19"/>
      <c r="I13" s="95">
        <f>I14+I27+I31</f>
        <v>30039.195</v>
      </c>
      <c r="J13" s="27"/>
      <c r="K13" s="27"/>
      <c r="L13" s="27"/>
      <c r="M13" s="28"/>
      <c r="N13" s="11"/>
      <c r="O13" s="31">
        <f>SUM(O14:O19)</f>
        <v>59437.777929999997</v>
      </c>
      <c r="P13" s="31">
        <f>SUM(P14:P19)</f>
        <v>62409.666826500004</v>
      </c>
      <c r="Q13" s="32"/>
    </row>
    <row r="14" spans="1:18" ht="28.5" customHeight="1" x14ac:dyDescent="0.2">
      <c r="A14" s="17" t="s">
        <v>30</v>
      </c>
      <c r="B14" s="18" t="s">
        <v>25</v>
      </c>
      <c r="C14" s="25">
        <v>1</v>
      </c>
      <c r="D14" s="26" t="s">
        <v>28</v>
      </c>
      <c r="E14" s="26" t="s">
        <v>25</v>
      </c>
      <c r="F14" s="26" t="s">
        <v>31</v>
      </c>
      <c r="G14" s="26"/>
      <c r="H14" s="19"/>
      <c r="I14" s="95">
        <f>I15</f>
        <v>22343.913</v>
      </c>
      <c r="J14" s="27"/>
      <c r="K14" s="27"/>
      <c r="L14" s="27"/>
      <c r="M14" s="28"/>
      <c r="N14" s="11"/>
      <c r="O14" s="33">
        <f>I14*1.055</f>
        <v>23572.828214999998</v>
      </c>
      <c r="P14" s="33">
        <f>O14*1.05</f>
        <v>24751.46962575</v>
      </c>
    </row>
    <row r="15" spans="1:18" ht="30.75" customHeight="1" x14ac:dyDescent="0.2">
      <c r="A15" s="17" t="s">
        <v>32</v>
      </c>
      <c r="B15" s="18"/>
      <c r="C15" s="25"/>
      <c r="D15" s="26"/>
      <c r="E15" s="26"/>
      <c r="F15" s="26"/>
      <c r="G15" s="26" t="s">
        <v>33</v>
      </c>
      <c r="H15" s="19"/>
      <c r="I15" s="95">
        <f>I16+I20</f>
        <v>22343.913</v>
      </c>
      <c r="J15" s="27"/>
      <c r="K15" s="27"/>
      <c r="L15" s="27"/>
      <c r="M15" s="28"/>
      <c r="N15" s="11"/>
      <c r="O15" s="33">
        <f>I15*1.055</f>
        <v>23572.828214999998</v>
      </c>
      <c r="P15" s="33">
        <f>O15*1.05</f>
        <v>24751.46962575</v>
      </c>
    </row>
    <row r="16" spans="1:18" ht="25.5" x14ac:dyDescent="0.2">
      <c r="A16" s="17" t="s">
        <v>34</v>
      </c>
      <c r="B16" s="18" t="s">
        <v>25</v>
      </c>
      <c r="C16" s="25">
        <v>1</v>
      </c>
      <c r="D16" s="26" t="s">
        <v>28</v>
      </c>
      <c r="E16" s="26" t="s">
        <v>25</v>
      </c>
      <c r="F16" s="26" t="s">
        <v>31</v>
      </c>
      <c r="G16" s="26" t="s">
        <v>35</v>
      </c>
      <c r="H16" s="19"/>
      <c r="I16" s="95">
        <f>SUM(I17:I19)</f>
        <v>11651.300000000001</v>
      </c>
      <c r="J16" s="27"/>
      <c r="K16" s="27"/>
      <c r="L16" s="27"/>
      <c r="M16" s="28"/>
      <c r="N16" s="11"/>
      <c r="O16" s="33"/>
      <c r="P16" s="33"/>
    </row>
    <row r="17" spans="1:16" x14ac:dyDescent="0.2">
      <c r="A17" s="17" t="s">
        <v>36</v>
      </c>
      <c r="B17" s="18" t="s">
        <v>25</v>
      </c>
      <c r="C17" s="25">
        <v>1</v>
      </c>
      <c r="D17" s="26" t="s">
        <v>28</v>
      </c>
      <c r="E17" s="26" t="s">
        <v>25</v>
      </c>
      <c r="F17" s="26" t="s">
        <v>31</v>
      </c>
      <c r="G17" s="26" t="s">
        <v>35</v>
      </c>
      <c r="H17" s="19">
        <v>121</v>
      </c>
      <c r="I17" s="31">
        <v>8948.7710000000006</v>
      </c>
      <c r="J17" s="27"/>
      <c r="K17" s="27"/>
      <c r="L17" s="27"/>
      <c r="M17" s="28"/>
      <c r="N17" s="11"/>
      <c r="O17" s="33">
        <f>I17*1.055</f>
        <v>9440.9534050000002</v>
      </c>
      <c r="P17" s="33">
        <f>O17*1.05</f>
        <v>9913.0010752500002</v>
      </c>
    </row>
    <row r="18" spans="1:16" hidden="1" x14ac:dyDescent="0.2">
      <c r="A18" s="17" t="s">
        <v>37</v>
      </c>
      <c r="B18" s="18" t="s">
        <v>25</v>
      </c>
      <c r="C18" s="25">
        <v>1</v>
      </c>
      <c r="D18" s="26" t="s">
        <v>28</v>
      </c>
      <c r="E18" s="26" t="s">
        <v>25</v>
      </c>
      <c r="F18" s="26" t="s">
        <v>31</v>
      </c>
      <c r="G18" s="26" t="s">
        <v>38</v>
      </c>
      <c r="H18" s="19">
        <v>122</v>
      </c>
      <c r="I18" s="31"/>
      <c r="J18" s="27"/>
      <c r="K18" s="27"/>
      <c r="L18" s="27"/>
      <c r="M18" s="28"/>
      <c r="N18" s="11"/>
      <c r="O18" s="33"/>
      <c r="P18" s="33"/>
    </row>
    <row r="19" spans="1:16" ht="38.25" x14ac:dyDescent="0.2">
      <c r="A19" s="17" t="s">
        <v>39</v>
      </c>
      <c r="B19" s="18" t="s">
        <v>25</v>
      </c>
      <c r="C19" s="25">
        <v>1</v>
      </c>
      <c r="D19" s="26" t="s">
        <v>28</v>
      </c>
      <c r="E19" s="26" t="s">
        <v>25</v>
      </c>
      <c r="F19" s="26" t="s">
        <v>31</v>
      </c>
      <c r="G19" s="26" t="s">
        <v>35</v>
      </c>
      <c r="H19" s="19">
        <v>129</v>
      </c>
      <c r="I19" s="31">
        <v>2702.529</v>
      </c>
      <c r="J19" s="27"/>
      <c r="K19" s="27"/>
      <c r="L19" s="27"/>
      <c r="M19" s="28"/>
      <c r="N19" s="11"/>
      <c r="O19" s="33">
        <f>I19*1.055</f>
        <v>2851.168095</v>
      </c>
      <c r="P19" s="33">
        <f>O19*1.05</f>
        <v>2993.7264997500001</v>
      </c>
    </row>
    <row r="20" spans="1:16" ht="25.5" x14ac:dyDescent="0.2">
      <c r="A20" s="17" t="s">
        <v>40</v>
      </c>
      <c r="B20" s="18" t="s">
        <v>25</v>
      </c>
      <c r="C20" s="25">
        <v>1</v>
      </c>
      <c r="D20" s="26" t="s">
        <v>28</v>
      </c>
      <c r="E20" s="26" t="s">
        <v>25</v>
      </c>
      <c r="F20" s="26" t="s">
        <v>31</v>
      </c>
      <c r="G20" s="26" t="s">
        <v>38</v>
      </c>
      <c r="H20" s="19"/>
      <c r="I20" s="95">
        <f>SUM(I21:I26)</f>
        <v>10692.612999999999</v>
      </c>
      <c r="J20" s="27"/>
      <c r="K20" s="27"/>
      <c r="L20" s="27"/>
      <c r="M20" s="28"/>
      <c r="N20" s="11"/>
      <c r="O20" s="33"/>
      <c r="P20" s="33"/>
    </row>
    <row r="21" spans="1:16" ht="25.5" x14ac:dyDescent="0.2">
      <c r="A21" s="17" t="s">
        <v>41</v>
      </c>
      <c r="B21" s="18" t="s">
        <v>25</v>
      </c>
      <c r="C21" s="25">
        <v>1</v>
      </c>
      <c r="D21" s="26" t="s">
        <v>28</v>
      </c>
      <c r="E21" s="26" t="s">
        <v>25</v>
      </c>
      <c r="F21" s="26" t="s">
        <v>31</v>
      </c>
      <c r="G21" s="26" t="s">
        <v>38</v>
      </c>
      <c r="H21" s="19">
        <v>242</v>
      </c>
      <c r="I21" s="31">
        <v>1400</v>
      </c>
      <c r="J21" s="27"/>
      <c r="K21" s="27"/>
      <c r="L21" s="27"/>
      <c r="M21" s="28"/>
      <c r="N21" s="11"/>
      <c r="O21" s="30">
        <f>O23</f>
        <v>3.165</v>
      </c>
      <c r="P21" s="30">
        <f>P23</f>
        <v>3.3232500000000003</v>
      </c>
    </row>
    <row r="22" spans="1:16" x14ac:dyDescent="0.2">
      <c r="A22" s="17" t="s">
        <v>42</v>
      </c>
      <c r="B22" s="18" t="s">
        <v>25</v>
      </c>
      <c r="C22" s="25">
        <v>1</v>
      </c>
      <c r="D22" s="26" t="s">
        <v>28</v>
      </c>
      <c r="E22" s="26" t="s">
        <v>25</v>
      </c>
      <c r="F22" s="26" t="s">
        <v>31</v>
      </c>
      <c r="G22" s="26" t="s">
        <v>38</v>
      </c>
      <c r="H22" s="19">
        <v>243</v>
      </c>
      <c r="I22" s="31">
        <v>5000</v>
      </c>
      <c r="J22" s="27"/>
      <c r="K22" s="27"/>
      <c r="L22" s="27"/>
      <c r="M22" s="28"/>
      <c r="N22" s="11"/>
      <c r="O22" s="30"/>
      <c r="P22" s="30"/>
    </row>
    <row r="23" spans="1:16" ht="25.5" x14ac:dyDescent="0.2">
      <c r="A23" s="17" t="s">
        <v>43</v>
      </c>
      <c r="B23" s="18" t="s">
        <v>25</v>
      </c>
      <c r="C23" s="25">
        <v>1</v>
      </c>
      <c r="D23" s="26" t="s">
        <v>28</v>
      </c>
      <c r="E23" s="26" t="s">
        <v>25</v>
      </c>
      <c r="F23" s="26" t="s">
        <v>31</v>
      </c>
      <c r="G23" s="26" t="s">
        <v>38</v>
      </c>
      <c r="H23" s="19">
        <v>244</v>
      </c>
      <c r="I23" s="31">
        <v>4025.5129999999999</v>
      </c>
      <c r="J23" s="27"/>
      <c r="K23" s="27"/>
      <c r="L23" s="27"/>
      <c r="M23" s="28"/>
      <c r="N23" s="11"/>
      <c r="O23" s="31">
        <f>O25</f>
        <v>3.165</v>
      </c>
      <c r="P23" s="31">
        <f>P25</f>
        <v>3.3232500000000003</v>
      </c>
    </row>
    <row r="24" spans="1:16" x14ac:dyDescent="0.2">
      <c r="A24" s="17" t="s">
        <v>44</v>
      </c>
      <c r="B24" s="18" t="s">
        <v>25</v>
      </c>
      <c r="C24" s="25">
        <v>1</v>
      </c>
      <c r="D24" s="26" t="s">
        <v>28</v>
      </c>
      <c r="E24" s="26" t="s">
        <v>25</v>
      </c>
      <c r="F24" s="26" t="s">
        <v>31</v>
      </c>
      <c r="G24" s="26" t="s">
        <v>38</v>
      </c>
      <c r="H24" s="19">
        <v>851</v>
      </c>
      <c r="I24" s="31">
        <v>264.10000000000002</v>
      </c>
      <c r="J24" s="27"/>
      <c r="K24" s="27"/>
      <c r="L24" s="27"/>
      <c r="M24" s="28"/>
      <c r="N24" s="11"/>
      <c r="O24" s="31"/>
      <c r="P24" s="31"/>
    </row>
    <row r="25" spans="1:16" x14ac:dyDescent="0.2">
      <c r="A25" s="17" t="s">
        <v>45</v>
      </c>
      <c r="B25" s="18" t="s">
        <v>25</v>
      </c>
      <c r="C25" s="25">
        <v>1</v>
      </c>
      <c r="D25" s="26" t="s">
        <v>28</v>
      </c>
      <c r="E25" s="26" t="s">
        <v>25</v>
      </c>
      <c r="F25" s="26" t="s">
        <v>31</v>
      </c>
      <c r="G25" s="26" t="s">
        <v>38</v>
      </c>
      <c r="H25" s="19">
        <v>852</v>
      </c>
      <c r="I25" s="31">
        <v>3</v>
      </c>
      <c r="J25" s="27"/>
      <c r="K25" s="27"/>
      <c r="L25" s="27"/>
      <c r="M25" s="28"/>
      <c r="N25" s="11"/>
      <c r="O25" s="33">
        <f>I25*1.055</f>
        <v>3.165</v>
      </c>
      <c r="P25" s="33">
        <f>O25*1.05</f>
        <v>3.3232500000000003</v>
      </c>
    </row>
    <row r="26" spans="1:16" hidden="1" x14ac:dyDescent="0.2">
      <c r="A26" s="17" t="s">
        <v>46</v>
      </c>
      <c r="B26" s="18" t="s">
        <v>25</v>
      </c>
      <c r="C26" s="25">
        <v>1</v>
      </c>
      <c r="D26" s="26" t="s">
        <v>28</v>
      </c>
      <c r="E26" s="26" t="s">
        <v>25</v>
      </c>
      <c r="F26" s="26" t="s">
        <v>31</v>
      </c>
      <c r="G26" s="26" t="s">
        <v>38</v>
      </c>
      <c r="H26" s="19">
        <v>853</v>
      </c>
      <c r="I26" s="31">
        <v>0</v>
      </c>
      <c r="J26" s="27"/>
      <c r="K26" s="27"/>
      <c r="L26" s="27"/>
      <c r="M26" s="28"/>
      <c r="N26" s="11"/>
      <c r="O26" s="33"/>
      <c r="P26" s="33"/>
    </row>
    <row r="27" spans="1:16" x14ac:dyDescent="0.2">
      <c r="A27" s="17" t="s">
        <v>47</v>
      </c>
      <c r="B27" s="18" t="s">
        <v>25</v>
      </c>
      <c r="C27" s="25">
        <v>1</v>
      </c>
      <c r="D27" s="26" t="s">
        <v>28</v>
      </c>
      <c r="E27" s="26" t="s">
        <v>25</v>
      </c>
      <c r="F27" s="26" t="s">
        <v>48</v>
      </c>
      <c r="G27" s="26"/>
      <c r="H27" s="19"/>
      <c r="I27" s="95">
        <f>I28</f>
        <v>1000</v>
      </c>
      <c r="J27" s="27"/>
      <c r="K27" s="27"/>
      <c r="L27" s="27"/>
      <c r="M27" s="28"/>
      <c r="N27" s="11"/>
      <c r="O27" s="33"/>
      <c r="P27" s="33"/>
    </row>
    <row r="28" spans="1:16" ht="62.25" customHeight="1" x14ac:dyDescent="0.2">
      <c r="A28" s="34" t="s">
        <v>49</v>
      </c>
      <c r="B28" s="18"/>
      <c r="C28" s="25"/>
      <c r="D28" s="26"/>
      <c r="E28" s="26"/>
      <c r="F28" s="26"/>
      <c r="G28" s="26" t="s">
        <v>50</v>
      </c>
      <c r="H28" s="19"/>
      <c r="I28" s="95">
        <f>I29</f>
        <v>1000</v>
      </c>
      <c r="J28" s="27"/>
      <c r="K28" s="27"/>
      <c r="L28" s="27"/>
      <c r="M28" s="28"/>
      <c r="N28" s="11"/>
      <c r="O28" s="33"/>
      <c r="P28" s="33"/>
    </row>
    <row r="29" spans="1:16" x14ac:dyDescent="0.2">
      <c r="A29" s="17" t="s">
        <v>51</v>
      </c>
      <c r="B29" s="18" t="s">
        <v>25</v>
      </c>
      <c r="C29" s="25">
        <v>1</v>
      </c>
      <c r="D29" s="26" t="s">
        <v>28</v>
      </c>
      <c r="E29" s="26" t="s">
        <v>25</v>
      </c>
      <c r="F29" s="26" t="s">
        <v>48</v>
      </c>
      <c r="G29" s="26" t="s">
        <v>52</v>
      </c>
      <c r="H29" s="19"/>
      <c r="I29" s="95">
        <f>I30</f>
        <v>1000</v>
      </c>
      <c r="J29" s="27"/>
      <c r="K29" s="27"/>
      <c r="L29" s="27"/>
      <c r="M29" s="28"/>
      <c r="N29" s="11"/>
      <c r="O29" s="33"/>
      <c r="P29" s="33"/>
    </row>
    <row r="30" spans="1:16" x14ac:dyDescent="0.2">
      <c r="A30" s="17" t="s">
        <v>53</v>
      </c>
      <c r="B30" s="18" t="s">
        <v>25</v>
      </c>
      <c r="C30" s="25">
        <v>1</v>
      </c>
      <c r="D30" s="26" t="s">
        <v>28</v>
      </c>
      <c r="E30" s="26" t="s">
        <v>25</v>
      </c>
      <c r="F30" s="26" t="s">
        <v>48</v>
      </c>
      <c r="G30" s="26" t="s">
        <v>52</v>
      </c>
      <c r="H30" s="19">
        <v>870</v>
      </c>
      <c r="I30" s="31">
        <v>1000</v>
      </c>
      <c r="J30" s="27"/>
      <c r="K30" s="27"/>
      <c r="L30" s="27"/>
      <c r="M30" s="28"/>
      <c r="N30" s="11"/>
      <c r="O30" s="33"/>
      <c r="P30" s="33"/>
    </row>
    <row r="31" spans="1:16" x14ac:dyDescent="0.2">
      <c r="A31" s="17" t="s">
        <v>54</v>
      </c>
      <c r="B31" s="18" t="s">
        <v>25</v>
      </c>
      <c r="C31" s="25">
        <v>1</v>
      </c>
      <c r="D31" s="19">
        <v>112</v>
      </c>
      <c r="E31" s="26" t="s">
        <v>25</v>
      </c>
      <c r="F31" s="26" t="s">
        <v>55</v>
      </c>
      <c r="G31" s="26"/>
      <c r="H31" s="19"/>
      <c r="I31" s="95">
        <f>I32</f>
        <v>6695.2820000000002</v>
      </c>
      <c r="J31" s="27"/>
      <c r="K31" s="27"/>
      <c r="L31" s="27"/>
      <c r="M31" s="28"/>
      <c r="N31" s="11"/>
      <c r="O31" s="33"/>
      <c r="P31" s="33"/>
    </row>
    <row r="32" spans="1:16" ht="67.5" customHeight="1" x14ac:dyDescent="0.2">
      <c r="A32" s="35" t="s">
        <v>56</v>
      </c>
      <c r="B32" s="18"/>
      <c r="C32" s="25"/>
      <c r="D32" s="19"/>
      <c r="E32" s="26"/>
      <c r="F32" s="26"/>
      <c r="G32" s="26" t="s">
        <v>57</v>
      </c>
      <c r="H32" s="19"/>
      <c r="I32" s="95">
        <f>I33</f>
        <v>6695.2820000000002</v>
      </c>
      <c r="J32" s="27"/>
      <c r="K32" s="27"/>
      <c r="L32" s="27"/>
      <c r="M32" s="28"/>
      <c r="N32" s="11"/>
      <c r="O32" s="33"/>
      <c r="P32" s="33"/>
    </row>
    <row r="33" spans="1:17" ht="25.5" x14ac:dyDescent="0.2">
      <c r="A33" s="17" t="s">
        <v>58</v>
      </c>
      <c r="B33" s="18" t="s">
        <v>25</v>
      </c>
      <c r="C33" s="25">
        <v>1</v>
      </c>
      <c r="D33" s="19">
        <v>112</v>
      </c>
      <c r="E33" s="26" t="s">
        <v>25</v>
      </c>
      <c r="F33" s="26" t="s">
        <v>55</v>
      </c>
      <c r="G33" s="26" t="s">
        <v>59</v>
      </c>
      <c r="H33" s="19"/>
      <c r="I33" s="95">
        <f>I34</f>
        <v>6695.2820000000002</v>
      </c>
      <c r="J33" s="27"/>
      <c r="K33" s="27"/>
      <c r="L33" s="27"/>
      <c r="M33" s="28"/>
      <c r="N33" s="11"/>
      <c r="O33" s="33"/>
      <c r="P33" s="33"/>
    </row>
    <row r="34" spans="1:17" ht="25.5" x14ac:dyDescent="0.2">
      <c r="A34" s="17" t="s">
        <v>41</v>
      </c>
      <c r="B34" s="18" t="s">
        <v>25</v>
      </c>
      <c r="C34" s="25">
        <v>1</v>
      </c>
      <c r="D34" s="19">
        <v>112</v>
      </c>
      <c r="E34" s="26" t="s">
        <v>25</v>
      </c>
      <c r="F34" s="26" t="s">
        <v>55</v>
      </c>
      <c r="G34" s="26" t="s">
        <v>59</v>
      </c>
      <c r="H34" s="19">
        <v>242</v>
      </c>
      <c r="I34" s="31">
        <v>6695.2820000000002</v>
      </c>
      <c r="J34" s="27"/>
      <c r="K34" s="27"/>
      <c r="L34" s="27"/>
      <c r="M34" s="28"/>
      <c r="N34" s="11"/>
      <c r="O34" s="33"/>
      <c r="P34" s="33"/>
    </row>
    <row r="35" spans="1:17" ht="38.25" x14ac:dyDescent="0.2">
      <c r="A35" s="17" t="s">
        <v>60</v>
      </c>
      <c r="B35" s="18" t="s">
        <v>25</v>
      </c>
      <c r="C35" s="25">
        <v>1</v>
      </c>
      <c r="D35" s="26" t="s">
        <v>28</v>
      </c>
      <c r="E35" s="26" t="s">
        <v>61</v>
      </c>
      <c r="F35" s="26"/>
      <c r="G35" s="26"/>
      <c r="H35" s="19"/>
      <c r="I35" s="95">
        <f>I36</f>
        <v>63971.084000000003</v>
      </c>
      <c r="J35" s="27"/>
      <c r="K35" s="27"/>
      <c r="L35" s="27"/>
      <c r="M35" s="28"/>
      <c r="N35" s="11"/>
      <c r="O35" s="33"/>
      <c r="P35" s="33"/>
      <c r="Q35" s="32"/>
    </row>
    <row r="36" spans="1:17" ht="25.5" x14ac:dyDescent="0.2">
      <c r="A36" s="36" t="s">
        <v>62</v>
      </c>
      <c r="B36" s="18" t="s">
        <v>25</v>
      </c>
      <c r="C36" s="25">
        <v>1</v>
      </c>
      <c r="D36" s="26" t="s">
        <v>28</v>
      </c>
      <c r="E36" s="26" t="s">
        <v>61</v>
      </c>
      <c r="F36" s="26" t="s">
        <v>63</v>
      </c>
      <c r="G36" s="26"/>
      <c r="H36" s="19"/>
      <c r="I36" s="95">
        <f>I37</f>
        <v>63971.084000000003</v>
      </c>
      <c r="J36" s="27"/>
      <c r="K36" s="27"/>
      <c r="L36" s="27"/>
      <c r="M36" s="28"/>
      <c r="N36" s="11"/>
      <c r="O36" s="33"/>
      <c r="P36" s="33"/>
    </row>
    <row r="37" spans="1:17" ht="42" customHeight="1" x14ac:dyDescent="0.2">
      <c r="A37" s="17" t="s">
        <v>64</v>
      </c>
      <c r="B37" s="18"/>
      <c r="C37" s="25"/>
      <c r="D37" s="26"/>
      <c r="E37" s="26"/>
      <c r="F37" s="26"/>
      <c r="G37" s="26" t="s">
        <v>65</v>
      </c>
      <c r="H37" s="19"/>
      <c r="I37" s="95">
        <f>I38</f>
        <v>63971.084000000003</v>
      </c>
      <c r="J37" s="27"/>
      <c r="K37" s="27"/>
      <c r="L37" s="27"/>
      <c r="M37" s="28"/>
      <c r="N37" s="11"/>
      <c r="O37" s="33"/>
      <c r="P37" s="33"/>
    </row>
    <row r="38" spans="1:17" ht="38.25" x14ac:dyDescent="0.2">
      <c r="A38" s="17" t="s">
        <v>66</v>
      </c>
      <c r="B38" s="18" t="s">
        <v>25</v>
      </c>
      <c r="C38" s="25">
        <v>1</v>
      </c>
      <c r="D38" s="26" t="s">
        <v>28</v>
      </c>
      <c r="E38" s="26" t="s">
        <v>61</v>
      </c>
      <c r="F38" s="26" t="s">
        <v>63</v>
      </c>
      <c r="G38" s="26" t="s">
        <v>67</v>
      </c>
      <c r="H38" s="19"/>
      <c r="I38" s="95">
        <f>I39</f>
        <v>63971.084000000003</v>
      </c>
      <c r="J38" s="27"/>
      <c r="K38" s="27"/>
      <c r="L38" s="27"/>
      <c r="M38" s="28"/>
      <c r="N38" s="11"/>
      <c r="O38" s="33"/>
      <c r="P38" s="33"/>
    </row>
    <row r="39" spans="1:17" x14ac:dyDescent="0.2">
      <c r="A39" s="36" t="s">
        <v>68</v>
      </c>
      <c r="B39" s="18" t="s">
        <v>25</v>
      </c>
      <c r="C39" s="25">
        <v>1</v>
      </c>
      <c r="D39" s="26" t="s">
        <v>28</v>
      </c>
      <c r="E39" s="26" t="s">
        <v>61</v>
      </c>
      <c r="F39" s="26" t="s">
        <v>63</v>
      </c>
      <c r="G39" s="26" t="s">
        <v>67</v>
      </c>
      <c r="H39" s="19">
        <v>511</v>
      </c>
      <c r="I39" s="31">
        <v>63971.084000000003</v>
      </c>
      <c r="J39" s="27"/>
      <c r="K39" s="27"/>
      <c r="L39" s="27"/>
      <c r="M39" s="28"/>
      <c r="N39" s="11"/>
      <c r="O39" s="33"/>
      <c r="P39" s="33"/>
    </row>
    <row r="40" spans="1:17" x14ac:dyDescent="0.2">
      <c r="A40" s="34" t="s">
        <v>69</v>
      </c>
      <c r="B40" s="18" t="s">
        <v>70</v>
      </c>
      <c r="C40" s="25">
        <v>0</v>
      </c>
      <c r="D40" s="26"/>
      <c r="E40" s="26"/>
      <c r="F40" s="26"/>
      <c r="G40" s="26"/>
      <c r="H40" s="19"/>
      <c r="I40" s="95">
        <f t="shared" ref="I40:I45" si="0">I41</f>
        <v>2304.1280000000002</v>
      </c>
      <c r="J40" s="27"/>
      <c r="K40" s="27"/>
      <c r="L40" s="27"/>
      <c r="M40" s="28"/>
      <c r="N40" s="11"/>
      <c r="O40" s="33"/>
      <c r="P40" s="33"/>
      <c r="Q40" s="32"/>
    </row>
    <row r="41" spans="1:17" x14ac:dyDescent="0.2">
      <c r="A41" s="17" t="s">
        <v>27</v>
      </c>
      <c r="B41" s="18" t="s">
        <v>70</v>
      </c>
      <c r="C41" s="25">
        <v>0</v>
      </c>
      <c r="D41" s="26" t="s">
        <v>28</v>
      </c>
      <c r="E41" s="26"/>
      <c r="F41" s="26"/>
      <c r="G41" s="26"/>
      <c r="H41" s="19"/>
      <c r="I41" s="95">
        <f t="shared" si="0"/>
        <v>2304.1280000000002</v>
      </c>
      <c r="J41" s="27"/>
      <c r="K41" s="27"/>
      <c r="L41" s="27"/>
      <c r="M41" s="28"/>
      <c r="N41" s="11"/>
      <c r="O41" s="33"/>
      <c r="P41" s="33"/>
    </row>
    <row r="42" spans="1:17" x14ac:dyDescent="0.2">
      <c r="A42" s="17" t="s">
        <v>71</v>
      </c>
      <c r="B42" s="18" t="s">
        <v>70</v>
      </c>
      <c r="C42" s="25">
        <v>0</v>
      </c>
      <c r="D42" s="26" t="s">
        <v>28</v>
      </c>
      <c r="E42" s="26" t="s">
        <v>72</v>
      </c>
      <c r="F42" s="26"/>
      <c r="G42" s="26"/>
      <c r="H42" s="19"/>
      <c r="I42" s="95">
        <f t="shared" si="0"/>
        <v>2304.1280000000002</v>
      </c>
      <c r="J42" s="27"/>
      <c r="K42" s="27"/>
      <c r="L42" s="27"/>
      <c r="M42" s="28"/>
      <c r="N42" s="11"/>
      <c r="O42" s="33"/>
      <c r="P42" s="33"/>
      <c r="Q42" s="32"/>
    </row>
    <row r="43" spans="1:17" x14ac:dyDescent="0.2">
      <c r="A43" s="36" t="s">
        <v>73</v>
      </c>
      <c r="B43" s="18" t="s">
        <v>70</v>
      </c>
      <c r="C43" s="25">
        <v>0</v>
      </c>
      <c r="D43" s="26" t="s">
        <v>28</v>
      </c>
      <c r="E43" s="26" t="s">
        <v>72</v>
      </c>
      <c r="F43" s="26" t="s">
        <v>74</v>
      </c>
      <c r="G43" s="37"/>
      <c r="H43" s="37"/>
      <c r="I43" s="95">
        <f t="shared" si="0"/>
        <v>2304.1280000000002</v>
      </c>
      <c r="J43" s="27"/>
      <c r="K43" s="27"/>
      <c r="L43" s="27"/>
      <c r="M43" s="28"/>
      <c r="N43" s="11"/>
      <c r="O43" s="33"/>
      <c r="P43" s="33"/>
    </row>
    <row r="44" spans="1:17" x14ac:dyDescent="0.2">
      <c r="A44" s="38" t="s">
        <v>75</v>
      </c>
      <c r="B44" s="36"/>
      <c r="C44" s="36"/>
      <c r="D44" s="26"/>
      <c r="E44" s="26"/>
      <c r="F44" s="26"/>
      <c r="G44" s="26" t="s">
        <v>76</v>
      </c>
      <c r="H44" s="37"/>
      <c r="I44" s="95">
        <f t="shared" si="0"/>
        <v>2304.1280000000002</v>
      </c>
      <c r="J44" s="27"/>
      <c r="K44" s="27"/>
      <c r="L44" s="27"/>
      <c r="M44" s="28"/>
      <c r="N44" s="11"/>
      <c r="O44" s="33"/>
      <c r="P44" s="33"/>
    </row>
    <row r="45" spans="1:17" ht="38.25" x14ac:dyDescent="0.2">
      <c r="A45" s="38" t="s">
        <v>77</v>
      </c>
      <c r="B45" s="18" t="s">
        <v>70</v>
      </c>
      <c r="C45" s="25">
        <v>0</v>
      </c>
      <c r="D45" s="26" t="s">
        <v>28</v>
      </c>
      <c r="E45" s="39" t="s">
        <v>72</v>
      </c>
      <c r="F45" s="39" t="s">
        <v>74</v>
      </c>
      <c r="G45" s="39" t="s">
        <v>78</v>
      </c>
      <c r="H45" s="39"/>
      <c r="I45" s="95">
        <f t="shared" si="0"/>
        <v>2304.1280000000002</v>
      </c>
      <c r="J45" s="27"/>
      <c r="K45" s="27"/>
      <c r="L45" s="27"/>
      <c r="M45" s="28"/>
      <c r="N45" s="11"/>
      <c r="O45" s="33"/>
      <c r="P45" s="33"/>
    </row>
    <row r="46" spans="1:17" x14ac:dyDescent="0.2">
      <c r="A46" s="38" t="s">
        <v>79</v>
      </c>
      <c r="B46" s="18" t="s">
        <v>70</v>
      </c>
      <c r="C46" s="25">
        <v>0</v>
      </c>
      <c r="D46" s="26" t="s">
        <v>28</v>
      </c>
      <c r="E46" s="39" t="s">
        <v>72</v>
      </c>
      <c r="F46" s="39" t="s">
        <v>74</v>
      </c>
      <c r="G46" s="39" t="s">
        <v>78</v>
      </c>
      <c r="H46" s="39" t="s">
        <v>80</v>
      </c>
      <c r="I46" s="31">
        <v>2304.1280000000002</v>
      </c>
      <c r="J46" s="27"/>
      <c r="K46" s="27"/>
      <c r="L46" s="27"/>
      <c r="M46" s="28"/>
      <c r="N46" s="11"/>
      <c r="O46" s="33"/>
      <c r="P46" s="33"/>
    </row>
    <row r="47" spans="1:17" x14ac:dyDescent="0.2">
      <c r="A47" s="40" t="s">
        <v>81</v>
      </c>
      <c r="B47" s="18" t="s">
        <v>70</v>
      </c>
      <c r="C47" s="25">
        <v>0</v>
      </c>
      <c r="D47" s="26" t="s">
        <v>28</v>
      </c>
      <c r="E47" s="26" t="s">
        <v>82</v>
      </c>
      <c r="F47" s="39"/>
      <c r="G47" s="39"/>
      <c r="H47" s="39"/>
      <c r="I47" s="95">
        <f>I48</f>
        <v>14143.4</v>
      </c>
      <c r="J47" s="27"/>
      <c r="K47" s="27"/>
      <c r="L47" s="27"/>
      <c r="M47" s="28"/>
      <c r="N47" s="11"/>
      <c r="O47" s="33"/>
      <c r="P47" s="33"/>
    </row>
    <row r="48" spans="1:17" x14ac:dyDescent="0.2">
      <c r="A48" s="38" t="s">
        <v>83</v>
      </c>
      <c r="B48" s="18" t="s">
        <v>70</v>
      </c>
      <c r="C48" s="25">
        <v>0</v>
      </c>
      <c r="D48" s="26" t="s">
        <v>28</v>
      </c>
      <c r="E48" s="26" t="s">
        <v>82</v>
      </c>
      <c r="F48" s="39" t="s">
        <v>84</v>
      </c>
      <c r="G48" s="39"/>
      <c r="H48" s="39"/>
      <c r="I48" s="95">
        <f>I49</f>
        <v>14143.4</v>
      </c>
      <c r="J48" s="27"/>
      <c r="K48" s="27"/>
      <c r="L48" s="27"/>
      <c r="M48" s="28"/>
      <c r="N48" s="11"/>
      <c r="O48" s="33"/>
      <c r="P48" s="33"/>
    </row>
    <row r="49" spans="1:17" x14ac:dyDescent="0.2">
      <c r="A49" s="17" t="s">
        <v>53</v>
      </c>
      <c r="B49" s="18" t="s">
        <v>70</v>
      </c>
      <c r="C49" s="25">
        <v>0</v>
      </c>
      <c r="D49" s="26" t="s">
        <v>28</v>
      </c>
      <c r="E49" s="26" t="s">
        <v>82</v>
      </c>
      <c r="F49" s="39" t="s">
        <v>84</v>
      </c>
      <c r="G49" s="39" t="s">
        <v>85</v>
      </c>
      <c r="H49" s="39" t="s">
        <v>86</v>
      </c>
      <c r="I49" s="31">
        <v>14143.4</v>
      </c>
      <c r="J49" s="27"/>
      <c r="K49" s="27"/>
      <c r="L49" s="27"/>
      <c r="M49" s="28"/>
      <c r="N49" s="11"/>
      <c r="O49" s="33"/>
      <c r="P49" s="33"/>
    </row>
    <row r="50" spans="1:17" x14ac:dyDescent="0.2">
      <c r="A50" s="34" t="s">
        <v>69</v>
      </c>
      <c r="B50" s="18" t="s">
        <v>70</v>
      </c>
      <c r="C50" s="25">
        <v>0</v>
      </c>
      <c r="D50" s="26"/>
      <c r="E50" s="26"/>
      <c r="F50" s="26"/>
      <c r="G50" s="26"/>
      <c r="H50" s="19"/>
      <c r="I50" s="95">
        <f>I51</f>
        <v>43122.471000000005</v>
      </c>
      <c r="J50" s="27"/>
      <c r="K50" s="27"/>
      <c r="L50" s="27"/>
      <c r="M50" s="28"/>
      <c r="N50" s="11"/>
      <c r="O50" s="33"/>
      <c r="P50" s="33"/>
    </row>
    <row r="51" spans="1:17" ht="30" x14ac:dyDescent="0.2">
      <c r="A51" s="41" t="s">
        <v>87</v>
      </c>
      <c r="B51" s="18" t="s">
        <v>70</v>
      </c>
      <c r="C51" s="25">
        <v>0</v>
      </c>
      <c r="D51" s="19">
        <v>500</v>
      </c>
      <c r="E51" s="26"/>
      <c r="F51" s="26"/>
      <c r="G51" s="26"/>
      <c r="H51" s="19"/>
      <c r="I51" s="95">
        <f>I52+I65+I72+I78+I82</f>
        <v>43122.471000000005</v>
      </c>
      <c r="J51" s="27"/>
      <c r="K51" s="27"/>
      <c r="L51" s="27"/>
      <c r="M51" s="28"/>
      <c r="N51" s="11"/>
      <c r="O51" s="33"/>
      <c r="P51" s="33"/>
      <c r="Q51" s="23"/>
    </row>
    <row r="52" spans="1:17" x14ac:dyDescent="0.2">
      <c r="A52" s="17" t="s">
        <v>29</v>
      </c>
      <c r="B52" s="18" t="s">
        <v>70</v>
      </c>
      <c r="C52" s="25">
        <v>0</v>
      </c>
      <c r="D52" s="19">
        <v>500</v>
      </c>
      <c r="E52" s="26" t="s">
        <v>25</v>
      </c>
      <c r="F52" s="26"/>
      <c r="G52" s="26"/>
      <c r="H52" s="19"/>
      <c r="I52" s="95">
        <f>I53</f>
        <v>27515.182000000001</v>
      </c>
      <c r="J52" s="27"/>
      <c r="K52" s="27"/>
      <c r="L52" s="27"/>
      <c r="M52" s="28"/>
      <c r="N52" s="11"/>
      <c r="O52" s="33"/>
      <c r="P52" s="33"/>
      <c r="Q52" s="32"/>
    </row>
    <row r="53" spans="1:17" ht="25.5" x14ac:dyDescent="0.2">
      <c r="A53" s="40" t="s">
        <v>88</v>
      </c>
      <c r="B53" s="18" t="s">
        <v>70</v>
      </c>
      <c r="C53" s="25">
        <v>0</v>
      </c>
      <c r="D53" s="19">
        <v>500</v>
      </c>
      <c r="E53" s="26" t="s">
        <v>25</v>
      </c>
      <c r="F53" s="26" t="s">
        <v>89</v>
      </c>
      <c r="G53" s="26"/>
      <c r="H53" s="19"/>
      <c r="I53" s="95">
        <f>I54</f>
        <v>27515.182000000001</v>
      </c>
      <c r="J53" s="27"/>
      <c r="K53" s="27"/>
      <c r="L53" s="27"/>
      <c r="M53" s="28"/>
      <c r="N53" s="11"/>
      <c r="O53" s="33"/>
      <c r="P53" s="33"/>
      <c r="Q53" s="32"/>
    </row>
    <row r="54" spans="1:17" ht="25.5" x14ac:dyDescent="0.2">
      <c r="A54" s="38" t="s">
        <v>90</v>
      </c>
      <c r="B54" s="40"/>
      <c r="C54" s="40"/>
      <c r="D54" s="19"/>
      <c r="E54" s="26"/>
      <c r="F54" s="26"/>
      <c r="G54" s="39" t="s">
        <v>91</v>
      </c>
      <c r="H54" s="19"/>
      <c r="I54" s="95">
        <f>I55+I59</f>
        <v>27515.182000000001</v>
      </c>
      <c r="J54" s="27"/>
      <c r="K54" s="27"/>
      <c r="L54" s="27"/>
      <c r="M54" s="28"/>
      <c r="N54" s="11"/>
      <c r="O54" s="33"/>
      <c r="P54" s="33"/>
      <c r="Q54" s="32"/>
    </row>
    <row r="55" spans="1:17" ht="25.5" x14ac:dyDescent="0.2">
      <c r="A55" s="17" t="s">
        <v>34</v>
      </c>
      <c r="B55" s="18" t="s">
        <v>70</v>
      </c>
      <c r="C55" s="25">
        <v>0</v>
      </c>
      <c r="D55" s="19">
        <v>500</v>
      </c>
      <c r="E55" s="26" t="s">
        <v>25</v>
      </c>
      <c r="F55" s="26" t="s">
        <v>89</v>
      </c>
      <c r="G55" s="39" t="s">
        <v>92</v>
      </c>
      <c r="H55" s="19"/>
      <c r="I55" s="95">
        <f>SUM(I56:I58)</f>
        <v>24666.11</v>
      </c>
      <c r="J55" s="27"/>
      <c r="K55" s="27"/>
      <c r="L55" s="27"/>
      <c r="M55" s="28"/>
      <c r="N55" s="11"/>
      <c r="O55" s="33"/>
      <c r="P55" s="33"/>
      <c r="Q55" s="32"/>
    </row>
    <row r="56" spans="1:17" x14ac:dyDescent="0.2">
      <c r="A56" s="38" t="s">
        <v>36</v>
      </c>
      <c r="B56" s="18" t="s">
        <v>70</v>
      </c>
      <c r="C56" s="25">
        <v>0</v>
      </c>
      <c r="D56" s="19">
        <v>500</v>
      </c>
      <c r="E56" s="26" t="s">
        <v>25</v>
      </c>
      <c r="F56" s="26" t="s">
        <v>89</v>
      </c>
      <c r="G56" s="39" t="s">
        <v>93</v>
      </c>
      <c r="H56" s="19">
        <v>121</v>
      </c>
      <c r="I56" s="31">
        <v>18944.785</v>
      </c>
      <c r="J56" s="27"/>
      <c r="K56" s="27"/>
      <c r="L56" s="27"/>
      <c r="M56" s="28"/>
      <c r="N56" s="11"/>
      <c r="O56" s="33"/>
      <c r="P56" s="33"/>
      <c r="Q56" s="32"/>
    </row>
    <row r="57" spans="1:17" ht="25.5" hidden="1" x14ac:dyDescent="0.2">
      <c r="A57" s="38" t="s">
        <v>94</v>
      </c>
      <c r="B57" s="18" t="s">
        <v>70</v>
      </c>
      <c r="C57" s="25">
        <v>0</v>
      </c>
      <c r="D57" s="19">
        <v>500</v>
      </c>
      <c r="E57" s="26" t="s">
        <v>25</v>
      </c>
      <c r="F57" s="26" t="s">
        <v>89</v>
      </c>
      <c r="G57" s="39" t="s">
        <v>95</v>
      </c>
      <c r="H57" s="19">
        <v>122</v>
      </c>
      <c r="I57" s="31"/>
      <c r="J57" s="27"/>
      <c r="K57" s="27"/>
      <c r="L57" s="27"/>
      <c r="M57" s="28"/>
      <c r="N57" s="11"/>
      <c r="O57" s="33"/>
      <c r="P57" s="33"/>
      <c r="Q57" s="32"/>
    </row>
    <row r="58" spans="1:17" ht="41.25" customHeight="1" x14ac:dyDescent="0.2">
      <c r="A58" s="38" t="s">
        <v>96</v>
      </c>
      <c r="B58" s="18" t="s">
        <v>70</v>
      </c>
      <c r="C58" s="25">
        <v>0</v>
      </c>
      <c r="D58" s="19">
        <v>500</v>
      </c>
      <c r="E58" s="26" t="s">
        <v>25</v>
      </c>
      <c r="F58" s="26" t="s">
        <v>89</v>
      </c>
      <c r="G58" s="39" t="s">
        <v>93</v>
      </c>
      <c r="H58" s="19">
        <v>129</v>
      </c>
      <c r="I58" s="31">
        <v>5721.3249999999998</v>
      </c>
      <c r="J58" s="27"/>
      <c r="K58" s="27"/>
      <c r="L58" s="27"/>
      <c r="M58" s="28"/>
      <c r="N58" s="11"/>
      <c r="O58" s="33"/>
      <c r="P58" s="33"/>
      <c r="Q58" s="32"/>
    </row>
    <row r="59" spans="1:17" ht="35.25" customHeight="1" x14ac:dyDescent="0.2">
      <c r="A59" s="17" t="s">
        <v>40</v>
      </c>
      <c r="B59" s="18" t="s">
        <v>70</v>
      </c>
      <c r="C59" s="25">
        <v>0</v>
      </c>
      <c r="D59" s="19">
        <v>500</v>
      </c>
      <c r="E59" s="26" t="s">
        <v>25</v>
      </c>
      <c r="F59" s="26" t="s">
        <v>89</v>
      </c>
      <c r="G59" s="39" t="s">
        <v>95</v>
      </c>
      <c r="H59" s="19"/>
      <c r="I59" s="95">
        <f>SUM(I60:I64)</f>
        <v>2849.0720000000001</v>
      </c>
      <c r="J59" s="27"/>
      <c r="K59" s="27"/>
      <c r="L59" s="27"/>
      <c r="M59" s="28"/>
      <c r="N59" s="11"/>
      <c r="O59" s="33"/>
      <c r="P59" s="33"/>
      <c r="Q59" s="32"/>
    </row>
    <row r="60" spans="1:17" ht="25.5" x14ac:dyDescent="0.2">
      <c r="A60" s="17" t="s">
        <v>41</v>
      </c>
      <c r="B60" s="18" t="s">
        <v>70</v>
      </c>
      <c r="C60" s="25">
        <v>0</v>
      </c>
      <c r="D60" s="19">
        <v>500</v>
      </c>
      <c r="E60" s="26" t="s">
        <v>25</v>
      </c>
      <c r="F60" s="26" t="s">
        <v>89</v>
      </c>
      <c r="G60" s="39" t="s">
        <v>95</v>
      </c>
      <c r="H60" s="19">
        <v>242</v>
      </c>
      <c r="I60" s="31">
        <v>350</v>
      </c>
      <c r="J60" s="27"/>
      <c r="K60" s="27"/>
      <c r="L60" s="27"/>
      <c r="M60" s="28"/>
      <c r="N60" s="11"/>
      <c r="O60" s="33"/>
      <c r="P60" s="33"/>
      <c r="Q60" s="32"/>
    </row>
    <row r="61" spans="1:17" x14ac:dyDescent="0.2">
      <c r="A61" s="17" t="s">
        <v>97</v>
      </c>
      <c r="B61" s="18" t="s">
        <v>70</v>
      </c>
      <c r="C61" s="25">
        <v>0</v>
      </c>
      <c r="D61" s="19">
        <v>500</v>
      </c>
      <c r="E61" s="26" t="s">
        <v>25</v>
      </c>
      <c r="F61" s="26" t="s">
        <v>89</v>
      </c>
      <c r="G61" s="39" t="s">
        <v>95</v>
      </c>
      <c r="H61" s="19">
        <v>244</v>
      </c>
      <c r="I61" s="31">
        <v>2339.2510000000002</v>
      </c>
      <c r="J61" s="27"/>
      <c r="K61" s="27"/>
      <c r="L61" s="27"/>
      <c r="M61" s="28"/>
      <c r="N61" s="11"/>
      <c r="O61" s="33"/>
      <c r="P61" s="33"/>
      <c r="Q61" s="32"/>
    </row>
    <row r="62" spans="1:17" x14ac:dyDescent="0.2">
      <c r="A62" s="17" t="s">
        <v>44</v>
      </c>
      <c r="B62" s="18" t="s">
        <v>70</v>
      </c>
      <c r="C62" s="25">
        <v>0</v>
      </c>
      <c r="D62" s="19">
        <v>500</v>
      </c>
      <c r="E62" s="26" t="s">
        <v>25</v>
      </c>
      <c r="F62" s="26" t="s">
        <v>89</v>
      </c>
      <c r="G62" s="39" t="s">
        <v>95</v>
      </c>
      <c r="H62" s="19">
        <v>851</v>
      </c>
      <c r="I62" s="31">
        <v>113.95</v>
      </c>
      <c r="J62" s="27"/>
      <c r="K62" s="27"/>
      <c r="L62" s="27"/>
      <c r="M62" s="28"/>
      <c r="N62" s="11"/>
      <c r="O62" s="33"/>
      <c r="P62" s="33"/>
      <c r="Q62" s="32"/>
    </row>
    <row r="63" spans="1:17" x14ac:dyDescent="0.2">
      <c r="A63" s="17" t="s">
        <v>45</v>
      </c>
      <c r="B63" s="18" t="s">
        <v>70</v>
      </c>
      <c r="C63" s="25">
        <v>0</v>
      </c>
      <c r="D63" s="19">
        <v>500</v>
      </c>
      <c r="E63" s="26" t="s">
        <v>25</v>
      </c>
      <c r="F63" s="26" t="s">
        <v>89</v>
      </c>
      <c r="G63" s="39" t="s">
        <v>95</v>
      </c>
      <c r="H63" s="19">
        <v>852</v>
      </c>
      <c r="I63" s="31">
        <v>45.871000000000002</v>
      </c>
      <c r="J63" s="27"/>
      <c r="K63" s="27"/>
      <c r="L63" s="27"/>
      <c r="M63" s="28"/>
      <c r="N63" s="11"/>
      <c r="O63" s="33"/>
      <c r="P63" s="33"/>
      <c r="Q63" s="32"/>
    </row>
    <row r="64" spans="1:17" x14ac:dyDescent="0.2">
      <c r="A64" s="17" t="s">
        <v>46</v>
      </c>
      <c r="B64" s="18" t="s">
        <v>70</v>
      </c>
      <c r="C64" s="25">
        <v>0</v>
      </c>
      <c r="D64" s="19">
        <v>500</v>
      </c>
      <c r="E64" s="26" t="s">
        <v>25</v>
      </c>
      <c r="F64" s="26" t="s">
        <v>89</v>
      </c>
      <c r="G64" s="39" t="s">
        <v>95</v>
      </c>
      <c r="H64" s="19">
        <v>853</v>
      </c>
      <c r="I64" s="31">
        <v>0</v>
      </c>
      <c r="J64" s="27"/>
      <c r="K64" s="27"/>
      <c r="L64" s="27"/>
      <c r="M64" s="28"/>
      <c r="N64" s="11"/>
      <c r="O64" s="33"/>
      <c r="P64" s="33"/>
      <c r="Q64" s="32"/>
    </row>
    <row r="65" spans="1:17" ht="25.5" x14ac:dyDescent="0.2">
      <c r="A65" s="17" t="s">
        <v>98</v>
      </c>
      <c r="B65" s="18" t="s">
        <v>70</v>
      </c>
      <c r="C65" s="25">
        <v>0</v>
      </c>
      <c r="D65" s="26" t="s">
        <v>99</v>
      </c>
      <c r="E65" s="26" t="s">
        <v>100</v>
      </c>
      <c r="F65" s="26"/>
      <c r="G65" s="39"/>
      <c r="H65" s="19"/>
      <c r="I65" s="95">
        <f>I66</f>
        <v>8548.5840000000007</v>
      </c>
      <c r="J65" s="27"/>
      <c r="K65" s="27"/>
      <c r="L65" s="27"/>
      <c r="M65" s="28"/>
      <c r="N65" s="11"/>
      <c r="O65" s="33"/>
      <c r="P65" s="33"/>
      <c r="Q65" s="32"/>
    </row>
    <row r="66" spans="1:17" ht="25.5" x14ac:dyDescent="0.2">
      <c r="A66" s="40" t="s">
        <v>101</v>
      </c>
      <c r="B66" s="18" t="s">
        <v>70</v>
      </c>
      <c r="C66" s="25">
        <v>0</v>
      </c>
      <c r="D66" s="26" t="s">
        <v>99</v>
      </c>
      <c r="E66" s="26" t="s">
        <v>100</v>
      </c>
      <c r="F66" s="26" t="s">
        <v>102</v>
      </c>
      <c r="G66" s="26"/>
      <c r="H66" s="19"/>
      <c r="I66" s="95">
        <f>I67</f>
        <v>8548.5840000000007</v>
      </c>
      <c r="J66" s="27"/>
      <c r="K66" s="27"/>
      <c r="L66" s="27"/>
      <c r="M66" s="28"/>
      <c r="N66" s="11"/>
      <c r="O66" s="33"/>
      <c r="P66" s="33"/>
      <c r="Q66" s="32"/>
    </row>
    <row r="67" spans="1:17" ht="42" customHeight="1" x14ac:dyDescent="0.2">
      <c r="A67" s="38" t="s">
        <v>103</v>
      </c>
      <c r="B67" s="18" t="s">
        <v>70</v>
      </c>
      <c r="C67" s="25">
        <v>0</v>
      </c>
      <c r="D67" s="26" t="s">
        <v>99</v>
      </c>
      <c r="E67" s="26" t="s">
        <v>100</v>
      </c>
      <c r="F67" s="26" t="s">
        <v>102</v>
      </c>
      <c r="G67" s="39" t="s">
        <v>104</v>
      </c>
      <c r="H67" s="19"/>
      <c r="I67" s="95">
        <f>SUM(I68:I71)</f>
        <v>8548.5840000000007</v>
      </c>
      <c r="J67" s="27"/>
      <c r="K67" s="27"/>
      <c r="L67" s="27"/>
      <c r="M67" s="28"/>
      <c r="N67" s="11"/>
      <c r="O67" s="33"/>
      <c r="P67" s="33"/>
      <c r="Q67" s="32"/>
    </row>
    <row r="68" spans="1:17" x14ac:dyDescent="0.2">
      <c r="A68" s="17" t="s">
        <v>53</v>
      </c>
      <c r="B68" s="18" t="s">
        <v>70</v>
      </c>
      <c r="C68" s="25">
        <v>0</v>
      </c>
      <c r="D68" s="26" t="s">
        <v>99</v>
      </c>
      <c r="E68" s="26" t="s">
        <v>100</v>
      </c>
      <c r="F68" s="26" t="s">
        <v>102</v>
      </c>
      <c r="G68" s="39" t="s">
        <v>104</v>
      </c>
      <c r="H68" s="19">
        <v>870</v>
      </c>
      <c r="I68" s="31">
        <v>5736.3</v>
      </c>
      <c r="J68" s="27"/>
      <c r="K68" s="27"/>
      <c r="L68" s="27"/>
      <c r="M68" s="28"/>
      <c r="N68" s="11"/>
      <c r="O68" s="33"/>
      <c r="P68" s="33"/>
      <c r="Q68" s="32"/>
    </row>
    <row r="69" spans="1:17" x14ac:dyDescent="0.2">
      <c r="A69" s="38" t="s">
        <v>105</v>
      </c>
      <c r="B69" s="18" t="s">
        <v>70</v>
      </c>
      <c r="C69" s="25">
        <v>0</v>
      </c>
      <c r="D69" s="26" t="s">
        <v>99</v>
      </c>
      <c r="E69" s="26" t="s">
        <v>100</v>
      </c>
      <c r="F69" s="26" t="s">
        <v>102</v>
      </c>
      <c r="G69" s="39" t="s">
        <v>104</v>
      </c>
      <c r="H69" s="19">
        <v>111</v>
      </c>
      <c r="I69" s="31">
        <v>2065.1950000000002</v>
      </c>
      <c r="J69" s="27"/>
      <c r="K69" s="27"/>
      <c r="L69" s="27"/>
      <c r="M69" s="28"/>
      <c r="N69" s="11"/>
      <c r="O69" s="33"/>
      <c r="P69" s="33"/>
      <c r="Q69" s="32"/>
    </row>
    <row r="70" spans="1:17" ht="37.5" customHeight="1" x14ac:dyDescent="0.2">
      <c r="A70" s="38" t="s">
        <v>106</v>
      </c>
      <c r="B70" s="18" t="s">
        <v>70</v>
      </c>
      <c r="C70" s="25">
        <v>0</v>
      </c>
      <c r="D70" s="26" t="s">
        <v>99</v>
      </c>
      <c r="E70" s="26" t="s">
        <v>100</v>
      </c>
      <c r="F70" s="26" t="s">
        <v>102</v>
      </c>
      <c r="G70" s="39" t="s">
        <v>104</v>
      </c>
      <c r="H70" s="19">
        <v>119</v>
      </c>
      <c r="I70" s="31">
        <v>623.68899999999996</v>
      </c>
      <c r="J70" s="27"/>
      <c r="K70" s="27"/>
      <c r="L70" s="27"/>
      <c r="M70" s="28"/>
      <c r="N70" s="11"/>
      <c r="O70" s="33"/>
      <c r="P70" s="33"/>
      <c r="Q70" s="32"/>
    </row>
    <row r="71" spans="1:17" ht="21" customHeight="1" x14ac:dyDescent="0.2">
      <c r="A71" s="17" t="s">
        <v>97</v>
      </c>
      <c r="B71" s="18" t="s">
        <v>70</v>
      </c>
      <c r="C71" s="25">
        <v>0</v>
      </c>
      <c r="D71" s="26" t="s">
        <v>99</v>
      </c>
      <c r="E71" s="26" t="s">
        <v>100</v>
      </c>
      <c r="F71" s="26" t="s">
        <v>102</v>
      </c>
      <c r="G71" s="39" t="s">
        <v>104</v>
      </c>
      <c r="H71" s="19">
        <v>244</v>
      </c>
      <c r="I71" s="31">
        <v>123.4</v>
      </c>
      <c r="J71" s="27"/>
      <c r="K71" s="27"/>
      <c r="L71" s="27"/>
      <c r="M71" s="28"/>
      <c r="N71" s="11"/>
      <c r="O71" s="33"/>
      <c r="P71" s="33"/>
      <c r="Q71" s="32"/>
    </row>
    <row r="72" spans="1:17" x14ac:dyDescent="0.2">
      <c r="A72" s="17" t="s">
        <v>107</v>
      </c>
      <c r="B72" s="18" t="s">
        <v>70</v>
      </c>
      <c r="C72" s="25">
        <v>0</v>
      </c>
      <c r="D72" s="26" t="s">
        <v>99</v>
      </c>
      <c r="E72" s="26" t="s">
        <v>108</v>
      </c>
      <c r="F72" s="26"/>
      <c r="G72" s="39"/>
      <c r="H72" s="19"/>
      <c r="I72" s="95">
        <f>I73</f>
        <v>951.61</v>
      </c>
      <c r="J72" s="27"/>
      <c r="K72" s="27"/>
      <c r="L72" s="27"/>
      <c r="M72" s="28"/>
      <c r="N72" s="11"/>
      <c r="O72" s="33"/>
      <c r="P72" s="33"/>
      <c r="Q72" s="32"/>
    </row>
    <row r="73" spans="1:17" x14ac:dyDescent="0.2">
      <c r="A73" s="40" t="s">
        <v>109</v>
      </c>
      <c r="B73" s="18" t="s">
        <v>70</v>
      </c>
      <c r="C73" s="25">
        <v>0</v>
      </c>
      <c r="D73" s="26" t="s">
        <v>99</v>
      </c>
      <c r="E73" s="26" t="s">
        <v>108</v>
      </c>
      <c r="F73" s="26" t="s">
        <v>110</v>
      </c>
      <c r="G73" s="26"/>
      <c r="H73" s="19"/>
      <c r="I73" s="95">
        <f>I74</f>
        <v>951.61</v>
      </c>
      <c r="J73" s="27"/>
      <c r="K73" s="27"/>
      <c r="L73" s="27"/>
      <c r="M73" s="28"/>
      <c r="N73" s="11"/>
      <c r="O73" s="33"/>
      <c r="P73" s="33"/>
      <c r="Q73" s="32"/>
    </row>
    <row r="74" spans="1:17" ht="38.25" x14ac:dyDescent="0.2">
      <c r="A74" s="42" t="s">
        <v>111</v>
      </c>
      <c r="B74" s="18" t="s">
        <v>70</v>
      </c>
      <c r="C74" s="25">
        <v>0</v>
      </c>
      <c r="D74" s="26" t="s">
        <v>99</v>
      </c>
      <c r="E74" s="26" t="s">
        <v>108</v>
      </c>
      <c r="F74" s="26" t="s">
        <v>110</v>
      </c>
      <c r="G74" s="26" t="s">
        <v>112</v>
      </c>
      <c r="H74" s="19"/>
      <c r="I74" s="95">
        <f>SUM(I75:I77)</f>
        <v>951.61</v>
      </c>
      <c r="J74" s="27"/>
      <c r="K74" s="27"/>
      <c r="L74" s="27"/>
      <c r="M74" s="28"/>
      <c r="N74" s="11"/>
      <c r="O74" s="33"/>
      <c r="P74" s="33"/>
      <c r="Q74" s="32"/>
    </row>
    <row r="75" spans="1:17" x14ac:dyDescent="0.2">
      <c r="A75" s="38" t="s">
        <v>36</v>
      </c>
      <c r="B75" s="18" t="s">
        <v>70</v>
      </c>
      <c r="C75" s="25">
        <v>0</v>
      </c>
      <c r="D75" s="26" t="s">
        <v>99</v>
      </c>
      <c r="E75" s="26" t="s">
        <v>108</v>
      </c>
      <c r="F75" s="26" t="s">
        <v>110</v>
      </c>
      <c r="G75" s="26" t="s">
        <v>112</v>
      </c>
      <c r="H75" s="19">
        <v>121</v>
      </c>
      <c r="I75" s="31">
        <v>609.06299999999999</v>
      </c>
      <c r="J75" s="27"/>
      <c r="K75" s="27"/>
      <c r="L75" s="27"/>
      <c r="M75" s="28"/>
      <c r="N75" s="11"/>
      <c r="O75" s="33"/>
      <c r="P75" s="33"/>
      <c r="Q75" s="32"/>
    </row>
    <row r="76" spans="1:17" ht="39" customHeight="1" x14ac:dyDescent="0.2">
      <c r="A76" s="38" t="s">
        <v>96</v>
      </c>
      <c r="B76" s="18" t="s">
        <v>70</v>
      </c>
      <c r="C76" s="25">
        <v>0</v>
      </c>
      <c r="D76" s="26" t="s">
        <v>99</v>
      </c>
      <c r="E76" s="26" t="s">
        <v>108</v>
      </c>
      <c r="F76" s="26" t="s">
        <v>110</v>
      </c>
      <c r="G76" s="26" t="s">
        <v>112</v>
      </c>
      <c r="H76" s="19">
        <v>129</v>
      </c>
      <c r="I76" s="31">
        <v>183.93700000000001</v>
      </c>
      <c r="J76" s="27"/>
      <c r="K76" s="27"/>
      <c r="L76" s="27"/>
      <c r="M76" s="28"/>
      <c r="N76" s="11"/>
      <c r="O76" s="33"/>
      <c r="P76" s="33"/>
      <c r="Q76" s="32"/>
    </row>
    <row r="77" spans="1:17" x14ac:dyDescent="0.2">
      <c r="A77" s="17" t="s">
        <v>97</v>
      </c>
      <c r="B77" s="18" t="s">
        <v>70</v>
      </c>
      <c r="C77" s="25">
        <v>0</v>
      </c>
      <c r="D77" s="26" t="s">
        <v>99</v>
      </c>
      <c r="E77" s="26" t="s">
        <v>108</v>
      </c>
      <c r="F77" s="26" t="s">
        <v>110</v>
      </c>
      <c r="G77" s="26" t="s">
        <v>112</v>
      </c>
      <c r="H77" s="19">
        <v>244</v>
      </c>
      <c r="I77" s="31">
        <v>158.61000000000001</v>
      </c>
      <c r="J77" s="27"/>
      <c r="K77" s="27"/>
      <c r="L77" s="27"/>
      <c r="M77" s="28"/>
      <c r="N77" s="11"/>
      <c r="O77" s="33"/>
      <c r="P77" s="33"/>
      <c r="Q77" s="32"/>
    </row>
    <row r="78" spans="1:17" x14ac:dyDescent="0.2">
      <c r="A78" s="43" t="s">
        <v>113</v>
      </c>
      <c r="B78" s="18" t="s">
        <v>70</v>
      </c>
      <c r="C78" s="25">
        <v>0</v>
      </c>
      <c r="D78" s="26" t="s">
        <v>99</v>
      </c>
      <c r="E78" s="26" t="s">
        <v>114</v>
      </c>
      <c r="F78" s="26"/>
      <c r="G78" s="39"/>
      <c r="H78" s="19"/>
      <c r="I78" s="95">
        <f>I79</f>
        <v>1000</v>
      </c>
      <c r="J78" s="27"/>
      <c r="K78" s="27"/>
      <c r="L78" s="27"/>
      <c r="M78" s="28"/>
      <c r="N78" s="11"/>
      <c r="O78" s="33"/>
      <c r="P78" s="33"/>
      <c r="Q78" s="32"/>
    </row>
    <row r="79" spans="1:17" x14ac:dyDescent="0.2">
      <c r="A79" s="40" t="s">
        <v>115</v>
      </c>
      <c r="B79" s="18" t="s">
        <v>70</v>
      </c>
      <c r="C79" s="25">
        <v>0</v>
      </c>
      <c r="D79" s="26" t="s">
        <v>99</v>
      </c>
      <c r="E79" s="26" t="s">
        <v>114</v>
      </c>
      <c r="F79" s="26" t="s">
        <v>116</v>
      </c>
      <c r="G79" s="26"/>
      <c r="H79" s="19"/>
      <c r="I79" s="95">
        <f>I80</f>
        <v>1000</v>
      </c>
      <c r="J79" s="27"/>
      <c r="K79" s="27"/>
      <c r="L79" s="27"/>
      <c r="M79" s="28"/>
      <c r="N79" s="11"/>
      <c r="O79" s="33"/>
      <c r="P79" s="33"/>
      <c r="Q79" s="32"/>
    </row>
    <row r="80" spans="1:17" x14ac:dyDescent="0.2">
      <c r="A80" s="38" t="s">
        <v>117</v>
      </c>
      <c r="B80" s="18" t="s">
        <v>70</v>
      </c>
      <c r="C80" s="25">
        <v>0</v>
      </c>
      <c r="D80" s="26" t="s">
        <v>99</v>
      </c>
      <c r="E80" s="26" t="s">
        <v>114</v>
      </c>
      <c r="F80" s="26" t="s">
        <v>116</v>
      </c>
      <c r="G80" s="26" t="s">
        <v>118</v>
      </c>
      <c r="H80" s="19"/>
      <c r="I80" s="95">
        <f>I81</f>
        <v>1000</v>
      </c>
      <c r="J80" s="27"/>
      <c r="K80" s="27"/>
      <c r="L80" s="27"/>
      <c r="M80" s="28"/>
      <c r="N80" s="11"/>
      <c r="O80" s="33"/>
      <c r="P80" s="33"/>
      <c r="Q80" s="32"/>
    </row>
    <row r="81" spans="1:17" x14ac:dyDescent="0.2">
      <c r="A81" s="17" t="s">
        <v>97</v>
      </c>
      <c r="B81" s="18" t="s">
        <v>70</v>
      </c>
      <c r="C81" s="25">
        <v>0</v>
      </c>
      <c r="D81" s="26" t="s">
        <v>99</v>
      </c>
      <c r="E81" s="26" t="s">
        <v>114</v>
      </c>
      <c r="F81" s="26" t="s">
        <v>116</v>
      </c>
      <c r="G81" s="26" t="s">
        <v>118</v>
      </c>
      <c r="H81" s="19">
        <v>244</v>
      </c>
      <c r="I81" s="31">
        <v>1000</v>
      </c>
      <c r="J81" s="27"/>
      <c r="K81" s="27"/>
      <c r="L81" s="27"/>
      <c r="M81" s="28"/>
      <c r="N81" s="11"/>
      <c r="O81" s="33"/>
      <c r="P81" s="33"/>
      <c r="Q81" s="32"/>
    </row>
    <row r="82" spans="1:17" x14ac:dyDescent="0.2">
      <c r="A82" s="17" t="s">
        <v>119</v>
      </c>
      <c r="B82" s="18" t="s">
        <v>70</v>
      </c>
      <c r="C82" s="25">
        <v>0</v>
      </c>
      <c r="D82" s="26" t="s">
        <v>99</v>
      </c>
      <c r="E82" s="26" t="s">
        <v>120</v>
      </c>
      <c r="F82" s="26"/>
      <c r="G82" s="39"/>
      <c r="H82" s="19"/>
      <c r="I82" s="95">
        <f>I83</f>
        <v>5107.0950000000003</v>
      </c>
      <c r="J82" s="27"/>
      <c r="K82" s="27"/>
      <c r="L82" s="27"/>
      <c r="M82" s="28"/>
      <c r="N82" s="11"/>
      <c r="O82" s="33"/>
      <c r="P82" s="33"/>
      <c r="Q82" s="32"/>
    </row>
    <row r="83" spans="1:17" x14ac:dyDescent="0.2">
      <c r="A83" s="44" t="s">
        <v>121</v>
      </c>
      <c r="B83" s="18" t="s">
        <v>70</v>
      </c>
      <c r="C83" s="25">
        <v>0</v>
      </c>
      <c r="D83" s="26" t="s">
        <v>99</v>
      </c>
      <c r="E83" s="26" t="s">
        <v>120</v>
      </c>
      <c r="F83" s="26" t="s">
        <v>122</v>
      </c>
      <c r="G83" s="26"/>
      <c r="H83" s="19"/>
      <c r="I83" s="95">
        <f>I84</f>
        <v>5107.0950000000003</v>
      </c>
      <c r="J83" s="27"/>
      <c r="K83" s="27"/>
      <c r="L83" s="27"/>
      <c r="M83" s="28"/>
      <c r="N83" s="11"/>
      <c r="O83" s="33"/>
      <c r="P83" s="33"/>
      <c r="Q83" s="32"/>
    </row>
    <row r="84" spans="1:17" ht="25.5" x14ac:dyDescent="0.2">
      <c r="A84" s="38" t="s">
        <v>123</v>
      </c>
      <c r="B84" s="18" t="s">
        <v>70</v>
      </c>
      <c r="C84" s="25">
        <v>0</v>
      </c>
      <c r="D84" s="26" t="s">
        <v>99</v>
      </c>
      <c r="E84" s="26" t="s">
        <v>120</v>
      </c>
      <c r="F84" s="26" t="s">
        <v>122</v>
      </c>
      <c r="G84" s="26" t="s">
        <v>124</v>
      </c>
      <c r="H84" s="19"/>
      <c r="I84" s="95">
        <f>I85</f>
        <v>5107.0950000000003</v>
      </c>
      <c r="J84" s="27"/>
      <c r="K84" s="27"/>
      <c r="L84" s="27"/>
      <c r="M84" s="28"/>
      <c r="N84" s="11"/>
      <c r="O84" s="33"/>
      <c r="P84" s="33"/>
    </row>
    <row r="85" spans="1:17" ht="28.5" customHeight="1" x14ac:dyDescent="0.2">
      <c r="A85" s="40" t="s">
        <v>125</v>
      </c>
      <c r="B85" s="18" t="s">
        <v>70</v>
      </c>
      <c r="C85" s="25">
        <v>0</v>
      </c>
      <c r="D85" s="26" t="s">
        <v>99</v>
      </c>
      <c r="E85" s="26" t="s">
        <v>120</v>
      </c>
      <c r="F85" s="26" t="s">
        <v>122</v>
      </c>
      <c r="G85" s="26" t="s">
        <v>124</v>
      </c>
      <c r="H85" s="19">
        <v>611</v>
      </c>
      <c r="I85" s="31">
        <v>5107.0950000000003</v>
      </c>
      <c r="J85" s="27"/>
      <c r="K85" s="27"/>
      <c r="L85" s="27"/>
      <c r="M85" s="28"/>
      <c r="N85" s="11"/>
      <c r="O85" s="33"/>
      <c r="P85" s="33"/>
    </row>
    <row r="86" spans="1:17" ht="32.25" customHeight="1" x14ac:dyDescent="0.2">
      <c r="A86" s="45" t="s">
        <v>126</v>
      </c>
      <c r="B86" s="18" t="s">
        <v>82</v>
      </c>
      <c r="C86" s="25"/>
      <c r="D86" s="26"/>
      <c r="E86" s="26"/>
      <c r="F86" s="26"/>
      <c r="G86" s="26"/>
      <c r="H86" s="19"/>
      <c r="I86" s="95">
        <f>I87+I92</f>
        <v>11252.564999999999</v>
      </c>
      <c r="J86" s="27"/>
      <c r="K86" s="27"/>
      <c r="L86" s="27"/>
      <c r="M86" s="28"/>
      <c r="N86" s="11"/>
      <c r="O86" s="33"/>
      <c r="P86" s="33"/>
    </row>
    <row r="87" spans="1:17" ht="18" customHeight="1" x14ac:dyDescent="0.2">
      <c r="A87" s="17" t="s">
        <v>127</v>
      </c>
      <c r="B87" s="18" t="s">
        <v>82</v>
      </c>
      <c r="C87" s="25">
        <v>0</v>
      </c>
      <c r="D87" s="26" t="s">
        <v>99</v>
      </c>
      <c r="E87" s="26" t="s">
        <v>128</v>
      </c>
      <c r="F87" s="26"/>
      <c r="G87" s="26"/>
      <c r="H87" s="19"/>
      <c r="I87" s="95">
        <f>I88</f>
        <v>11119.364</v>
      </c>
      <c r="J87" s="27"/>
      <c r="K87" s="27"/>
      <c r="L87" s="27"/>
      <c r="M87" s="28"/>
      <c r="N87" s="11"/>
      <c r="O87" s="33"/>
      <c r="P87" s="33"/>
    </row>
    <row r="88" spans="1:17" ht="18" customHeight="1" x14ac:dyDescent="0.2">
      <c r="A88" s="17" t="s">
        <v>129</v>
      </c>
      <c r="B88" s="18" t="s">
        <v>82</v>
      </c>
      <c r="C88" s="25">
        <v>0</v>
      </c>
      <c r="D88" s="26" t="s">
        <v>99</v>
      </c>
      <c r="E88" s="26" t="s">
        <v>128</v>
      </c>
      <c r="F88" s="26" t="s">
        <v>130</v>
      </c>
      <c r="G88" s="26"/>
      <c r="H88" s="19"/>
      <c r="I88" s="95">
        <f>I89</f>
        <v>11119.364</v>
      </c>
      <c r="J88" s="27"/>
      <c r="K88" s="27"/>
      <c r="L88" s="27"/>
      <c r="M88" s="28"/>
      <c r="N88" s="11"/>
      <c r="O88" s="33"/>
      <c r="P88" s="33"/>
    </row>
    <row r="89" spans="1:17" ht="43.5" customHeight="1" x14ac:dyDescent="0.2">
      <c r="A89" s="40" t="s">
        <v>131</v>
      </c>
      <c r="B89" s="18"/>
      <c r="C89" s="25"/>
      <c r="D89" s="26"/>
      <c r="E89" s="26"/>
      <c r="F89" s="26"/>
      <c r="G89" s="26" t="s">
        <v>132</v>
      </c>
      <c r="H89" s="19"/>
      <c r="I89" s="95">
        <f>I90</f>
        <v>11119.364</v>
      </c>
      <c r="J89" s="27"/>
      <c r="K89" s="27"/>
      <c r="L89" s="27"/>
      <c r="M89" s="28"/>
      <c r="N89" s="11"/>
      <c r="O89" s="33"/>
      <c r="P89" s="33"/>
    </row>
    <row r="90" spans="1:17" ht="30.75" customHeight="1" x14ac:dyDescent="0.2">
      <c r="A90" s="40" t="s">
        <v>133</v>
      </c>
      <c r="B90" s="18" t="s">
        <v>82</v>
      </c>
      <c r="C90" s="25">
        <v>0</v>
      </c>
      <c r="D90" s="26" t="s">
        <v>99</v>
      </c>
      <c r="E90" s="26" t="s">
        <v>128</v>
      </c>
      <c r="F90" s="26" t="s">
        <v>130</v>
      </c>
      <c r="G90" s="26" t="s">
        <v>134</v>
      </c>
      <c r="H90" s="19"/>
      <c r="I90" s="95">
        <f>I91</f>
        <v>11119.364</v>
      </c>
      <c r="J90" s="27"/>
      <c r="K90" s="27"/>
      <c r="L90" s="27"/>
      <c r="M90" s="28"/>
      <c r="N90" s="11"/>
      <c r="O90" s="33"/>
      <c r="P90" s="33"/>
    </row>
    <row r="91" spans="1:17" ht="18" customHeight="1" x14ac:dyDescent="0.2">
      <c r="A91" s="17" t="s">
        <v>42</v>
      </c>
      <c r="B91" s="18" t="s">
        <v>82</v>
      </c>
      <c r="C91" s="25">
        <v>0</v>
      </c>
      <c r="D91" s="26" t="s">
        <v>99</v>
      </c>
      <c r="E91" s="26" t="s">
        <v>128</v>
      </c>
      <c r="F91" s="26" t="s">
        <v>130</v>
      </c>
      <c r="G91" s="26" t="s">
        <v>134</v>
      </c>
      <c r="H91" s="19">
        <v>243</v>
      </c>
      <c r="I91" s="31">
        <v>11119.364</v>
      </c>
      <c r="J91" s="27"/>
      <c r="K91" s="27"/>
      <c r="L91" s="27"/>
      <c r="M91" s="28"/>
      <c r="N91" s="11"/>
      <c r="O91" s="33"/>
      <c r="P91" s="33"/>
    </row>
    <row r="92" spans="1:17" ht="18" customHeight="1" x14ac:dyDescent="0.2">
      <c r="A92" s="40" t="s">
        <v>135</v>
      </c>
      <c r="B92" s="18" t="s">
        <v>82</v>
      </c>
      <c r="C92" s="25">
        <v>0</v>
      </c>
      <c r="D92" s="26" t="s">
        <v>99</v>
      </c>
      <c r="E92" s="26" t="s">
        <v>82</v>
      </c>
      <c r="F92" s="26"/>
      <c r="G92" s="26"/>
      <c r="H92" s="19"/>
      <c r="I92" s="95">
        <f>I93</f>
        <v>133.20099999999999</v>
      </c>
      <c r="J92" s="27"/>
      <c r="K92" s="27"/>
      <c r="L92" s="27"/>
      <c r="M92" s="28"/>
      <c r="N92" s="11"/>
      <c r="O92" s="33"/>
      <c r="P92" s="33"/>
    </row>
    <row r="93" spans="1:17" ht="18" customHeight="1" x14ac:dyDescent="0.2">
      <c r="A93" s="40" t="s">
        <v>136</v>
      </c>
      <c r="B93" s="18" t="s">
        <v>82</v>
      </c>
      <c r="C93" s="25">
        <v>0</v>
      </c>
      <c r="D93" s="26" t="s">
        <v>99</v>
      </c>
      <c r="E93" s="26" t="s">
        <v>82</v>
      </c>
      <c r="F93" s="26" t="s">
        <v>137</v>
      </c>
      <c r="G93" s="26"/>
      <c r="H93" s="19"/>
      <c r="I93" s="95">
        <f>I94</f>
        <v>133.20099999999999</v>
      </c>
      <c r="J93" s="27"/>
      <c r="K93" s="27"/>
      <c r="L93" s="27"/>
      <c r="M93" s="28"/>
      <c r="N93" s="11"/>
      <c r="O93" s="33"/>
      <c r="P93" s="33"/>
    </row>
    <row r="94" spans="1:17" ht="42" customHeight="1" x14ac:dyDescent="0.2">
      <c r="A94" s="40" t="s">
        <v>138</v>
      </c>
      <c r="B94" s="18"/>
      <c r="C94" s="25"/>
      <c r="D94" s="26"/>
      <c r="E94" s="26"/>
      <c r="F94" s="26"/>
      <c r="G94" s="26" t="s">
        <v>139</v>
      </c>
      <c r="H94" s="19"/>
      <c r="I94" s="95">
        <f>I95</f>
        <v>133.20099999999999</v>
      </c>
      <c r="J94" s="27"/>
      <c r="K94" s="27"/>
      <c r="L94" s="27"/>
      <c r="M94" s="28"/>
      <c r="N94" s="11"/>
      <c r="O94" s="33"/>
      <c r="P94" s="33"/>
    </row>
    <row r="95" spans="1:17" ht="27.75" customHeight="1" x14ac:dyDescent="0.2">
      <c r="A95" s="40" t="s">
        <v>140</v>
      </c>
      <c r="B95" s="18" t="s">
        <v>82</v>
      </c>
      <c r="C95" s="25">
        <v>0</v>
      </c>
      <c r="D95" s="26" t="s">
        <v>99</v>
      </c>
      <c r="E95" s="26" t="s">
        <v>82</v>
      </c>
      <c r="F95" s="26" t="s">
        <v>137</v>
      </c>
      <c r="G95" s="26" t="s">
        <v>141</v>
      </c>
      <c r="H95" s="19"/>
      <c r="I95" s="95">
        <f>I96</f>
        <v>133.20099999999999</v>
      </c>
      <c r="J95" s="27"/>
      <c r="K95" s="27"/>
      <c r="L95" s="27"/>
      <c r="M95" s="28"/>
      <c r="N95" s="11"/>
      <c r="O95" s="33"/>
      <c r="P95" s="33"/>
    </row>
    <row r="96" spans="1:17" ht="18" customHeight="1" x14ac:dyDescent="0.2">
      <c r="A96" s="17" t="s">
        <v>97</v>
      </c>
      <c r="B96" s="18" t="s">
        <v>82</v>
      </c>
      <c r="C96" s="25">
        <v>0</v>
      </c>
      <c r="D96" s="26" t="s">
        <v>99</v>
      </c>
      <c r="E96" s="26" t="s">
        <v>82</v>
      </c>
      <c r="F96" s="26" t="s">
        <v>137</v>
      </c>
      <c r="G96" s="26" t="s">
        <v>141</v>
      </c>
      <c r="H96" s="19">
        <v>244</v>
      </c>
      <c r="I96" s="31">
        <v>133.20099999999999</v>
      </c>
      <c r="J96" s="27"/>
      <c r="K96" s="27"/>
      <c r="L96" s="27"/>
      <c r="M96" s="28"/>
      <c r="N96" s="11"/>
      <c r="O96" s="33"/>
      <c r="P96" s="33"/>
    </row>
    <row r="97" spans="1:18" x14ac:dyDescent="0.2">
      <c r="A97" s="46" t="s">
        <v>142</v>
      </c>
      <c r="B97" s="18" t="s">
        <v>70</v>
      </c>
      <c r="C97" s="25">
        <v>0</v>
      </c>
      <c r="D97" s="26" t="s">
        <v>143</v>
      </c>
      <c r="E97" s="26"/>
      <c r="F97" s="26"/>
      <c r="G97" s="26"/>
      <c r="H97" s="19"/>
      <c r="I97" s="95">
        <f>I98</f>
        <v>4655.6590000000006</v>
      </c>
      <c r="J97" s="27"/>
      <c r="K97" s="27"/>
      <c r="L97" s="27"/>
      <c r="M97" s="28"/>
      <c r="N97" s="11"/>
      <c r="O97" s="33"/>
      <c r="P97" s="33"/>
      <c r="Q97" s="23"/>
    </row>
    <row r="98" spans="1:18" x14ac:dyDescent="0.2">
      <c r="A98" s="17" t="s">
        <v>29</v>
      </c>
      <c r="B98" s="18" t="s">
        <v>70</v>
      </c>
      <c r="C98" s="25">
        <v>0</v>
      </c>
      <c r="D98" s="19">
        <v>913</v>
      </c>
      <c r="E98" s="26" t="s">
        <v>25</v>
      </c>
      <c r="F98" s="26"/>
      <c r="G98" s="26"/>
      <c r="H98" s="19"/>
      <c r="I98" s="95">
        <f>I99+I107</f>
        <v>4655.6590000000006</v>
      </c>
      <c r="J98" s="27"/>
      <c r="K98" s="27"/>
      <c r="L98" s="27"/>
      <c r="M98" s="28"/>
      <c r="N98" s="11"/>
      <c r="O98" s="33"/>
      <c r="P98" s="33"/>
    </row>
    <row r="99" spans="1:18" ht="38.25" x14ac:dyDescent="0.2">
      <c r="A99" s="36" t="s">
        <v>144</v>
      </c>
      <c r="B99" s="18" t="s">
        <v>70</v>
      </c>
      <c r="C99" s="25">
        <v>0</v>
      </c>
      <c r="D99" s="19">
        <v>913</v>
      </c>
      <c r="E99" s="26" t="s">
        <v>25</v>
      </c>
      <c r="F99" s="26" t="s">
        <v>145</v>
      </c>
      <c r="G99" s="26"/>
      <c r="H99" s="19"/>
      <c r="I99" s="95">
        <f>I100</f>
        <v>993.63700000000006</v>
      </c>
      <c r="J99" s="27"/>
      <c r="K99" s="27"/>
      <c r="L99" s="27"/>
      <c r="M99" s="28"/>
      <c r="N99" s="11"/>
      <c r="O99" s="33"/>
      <c r="P99" s="33"/>
    </row>
    <row r="100" spans="1:18" ht="25.5" x14ac:dyDescent="0.2">
      <c r="A100" s="38" t="s">
        <v>146</v>
      </c>
      <c r="B100" s="18" t="s">
        <v>70</v>
      </c>
      <c r="C100" s="25">
        <v>0</v>
      </c>
      <c r="D100" s="19">
        <v>913</v>
      </c>
      <c r="E100" s="26" t="s">
        <v>25</v>
      </c>
      <c r="F100" s="26" t="s">
        <v>145</v>
      </c>
      <c r="G100" s="26" t="s">
        <v>147</v>
      </c>
      <c r="H100" s="19"/>
      <c r="I100" s="95">
        <f>I101+I104</f>
        <v>993.63700000000006</v>
      </c>
      <c r="J100" s="27"/>
      <c r="K100" s="27"/>
      <c r="L100" s="27"/>
      <c r="M100" s="28"/>
      <c r="N100" s="11"/>
      <c r="O100" s="33"/>
      <c r="P100" s="33"/>
    </row>
    <row r="101" spans="1:18" x14ac:dyDescent="0.2">
      <c r="A101" s="38" t="s">
        <v>148</v>
      </c>
      <c r="B101" s="18" t="s">
        <v>70</v>
      </c>
      <c r="C101" s="25">
        <v>0</v>
      </c>
      <c r="D101" s="19">
        <v>913</v>
      </c>
      <c r="E101" s="26" t="s">
        <v>25</v>
      </c>
      <c r="F101" s="26" t="s">
        <v>145</v>
      </c>
      <c r="G101" s="39" t="s">
        <v>149</v>
      </c>
      <c r="H101" s="19"/>
      <c r="I101" s="95">
        <f>SUM(I102:I103)</f>
        <v>993.63700000000006</v>
      </c>
      <c r="J101" s="27"/>
      <c r="K101" s="27"/>
      <c r="L101" s="27"/>
      <c r="M101" s="28"/>
      <c r="N101" s="11"/>
      <c r="O101" s="33"/>
      <c r="P101" s="33"/>
    </row>
    <row r="102" spans="1:18" x14ac:dyDescent="0.2">
      <c r="A102" s="38" t="s">
        <v>36</v>
      </c>
      <c r="B102" s="18" t="s">
        <v>70</v>
      </c>
      <c r="C102" s="25">
        <v>0</v>
      </c>
      <c r="D102" s="19">
        <v>913</v>
      </c>
      <c r="E102" s="26" t="s">
        <v>25</v>
      </c>
      <c r="F102" s="26" t="s">
        <v>145</v>
      </c>
      <c r="G102" s="39" t="s">
        <v>149</v>
      </c>
      <c r="H102" s="19">
        <v>121</v>
      </c>
      <c r="I102" s="31">
        <f>763.162</f>
        <v>763.16200000000003</v>
      </c>
      <c r="J102" s="27"/>
      <c r="K102" s="27"/>
      <c r="L102" s="27"/>
      <c r="M102" s="28"/>
      <c r="N102" s="11"/>
      <c r="O102" s="33"/>
      <c r="P102" s="33"/>
    </row>
    <row r="103" spans="1:18" ht="42" customHeight="1" x14ac:dyDescent="0.2">
      <c r="A103" s="38" t="s">
        <v>96</v>
      </c>
      <c r="B103" s="18" t="s">
        <v>70</v>
      </c>
      <c r="C103" s="25">
        <v>0</v>
      </c>
      <c r="D103" s="19">
        <v>913</v>
      </c>
      <c r="E103" s="26" t="s">
        <v>25</v>
      </c>
      <c r="F103" s="26" t="s">
        <v>145</v>
      </c>
      <c r="G103" s="39" t="s">
        <v>149</v>
      </c>
      <c r="H103" s="19">
        <v>129</v>
      </c>
      <c r="I103" s="31">
        <f>230.475</f>
        <v>230.47499999999999</v>
      </c>
      <c r="J103" s="27"/>
      <c r="K103" s="27"/>
      <c r="L103" s="27"/>
      <c r="M103" s="28"/>
      <c r="N103" s="11"/>
      <c r="O103" s="33"/>
      <c r="P103" s="33"/>
    </row>
    <row r="104" spans="1:18" ht="18" hidden="1" customHeight="1" x14ac:dyDescent="0.2">
      <c r="A104" s="38" t="s">
        <v>150</v>
      </c>
      <c r="B104" s="18" t="s">
        <v>70</v>
      </c>
      <c r="C104" s="25">
        <v>0</v>
      </c>
      <c r="D104" s="19">
        <v>913</v>
      </c>
      <c r="E104" s="26" t="s">
        <v>25</v>
      </c>
      <c r="F104" s="26" t="s">
        <v>145</v>
      </c>
      <c r="G104" s="39" t="s">
        <v>151</v>
      </c>
      <c r="H104" s="19"/>
      <c r="I104" s="95">
        <f>I105+I106</f>
        <v>0</v>
      </c>
      <c r="J104" s="27"/>
      <c r="K104" s="27"/>
      <c r="L104" s="27"/>
      <c r="M104" s="28"/>
      <c r="N104" s="11"/>
      <c r="O104" s="33"/>
      <c r="P104" s="33"/>
    </row>
    <row r="105" spans="1:18" ht="19.5" hidden="1" customHeight="1" x14ac:dyDescent="0.2">
      <c r="A105" s="38" t="s">
        <v>36</v>
      </c>
      <c r="B105" s="18" t="s">
        <v>70</v>
      </c>
      <c r="C105" s="25">
        <v>0</v>
      </c>
      <c r="D105" s="19">
        <v>913</v>
      </c>
      <c r="E105" s="26" t="s">
        <v>25</v>
      </c>
      <c r="F105" s="26" t="s">
        <v>145</v>
      </c>
      <c r="G105" s="39" t="s">
        <v>151</v>
      </c>
      <c r="H105" s="19">
        <v>121</v>
      </c>
      <c r="I105" s="31"/>
      <c r="J105" s="27"/>
      <c r="K105" s="27"/>
      <c r="L105" s="27"/>
      <c r="M105" s="28"/>
      <c r="N105" s="11"/>
      <c r="O105" s="33"/>
      <c r="P105" s="33"/>
    </row>
    <row r="106" spans="1:18" ht="42" hidden="1" customHeight="1" x14ac:dyDescent="0.2">
      <c r="A106" s="38" t="s">
        <v>96</v>
      </c>
      <c r="B106" s="18" t="s">
        <v>70</v>
      </c>
      <c r="C106" s="25">
        <v>0</v>
      </c>
      <c r="D106" s="19">
        <v>913</v>
      </c>
      <c r="E106" s="26" t="s">
        <v>25</v>
      </c>
      <c r="F106" s="26" t="s">
        <v>145</v>
      </c>
      <c r="G106" s="39" t="s">
        <v>151</v>
      </c>
      <c r="H106" s="19">
        <v>129</v>
      </c>
      <c r="I106" s="31"/>
      <c r="J106" s="27"/>
      <c r="K106" s="27"/>
      <c r="L106" s="27"/>
      <c r="M106" s="28"/>
      <c r="N106" s="11"/>
      <c r="O106" s="33"/>
      <c r="P106" s="33"/>
    </row>
    <row r="107" spans="1:18" ht="25.5" x14ac:dyDescent="0.2">
      <c r="A107" s="17" t="s">
        <v>152</v>
      </c>
      <c r="B107" s="18" t="s">
        <v>70</v>
      </c>
      <c r="C107" s="25">
        <v>0</v>
      </c>
      <c r="D107" s="19">
        <v>913</v>
      </c>
      <c r="E107" s="26" t="s">
        <v>25</v>
      </c>
      <c r="F107" s="26" t="s">
        <v>153</v>
      </c>
      <c r="G107" s="39"/>
      <c r="H107" s="19"/>
      <c r="I107" s="95">
        <f>I108+I113</f>
        <v>3662.0220000000004</v>
      </c>
      <c r="J107" s="27"/>
      <c r="K107" s="27"/>
      <c r="L107" s="27"/>
      <c r="M107" s="28"/>
      <c r="N107" s="11"/>
      <c r="O107" s="33"/>
      <c r="P107" s="33"/>
    </row>
    <row r="108" spans="1:18" ht="25.5" x14ac:dyDescent="0.2">
      <c r="A108" s="38" t="s">
        <v>154</v>
      </c>
      <c r="B108" s="18" t="s">
        <v>70</v>
      </c>
      <c r="C108" s="25">
        <v>0</v>
      </c>
      <c r="D108" s="19">
        <v>913</v>
      </c>
      <c r="E108" s="26" t="s">
        <v>25</v>
      </c>
      <c r="F108" s="26" t="s">
        <v>153</v>
      </c>
      <c r="G108" s="39" t="s">
        <v>155</v>
      </c>
      <c r="H108" s="19"/>
      <c r="I108" s="95">
        <f>I109</f>
        <v>2817.4480000000003</v>
      </c>
      <c r="J108" s="27"/>
      <c r="K108" s="27"/>
      <c r="L108" s="27"/>
      <c r="M108" s="28"/>
      <c r="N108" s="11"/>
      <c r="O108" s="33"/>
      <c r="P108" s="33"/>
    </row>
    <row r="109" spans="1:18" ht="25.5" x14ac:dyDescent="0.25">
      <c r="A109" s="17" t="s">
        <v>34</v>
      </c>
      <c r="B109" s="18" t="s">
        <v>70</v>
      </c>
      <c r="C109" s="25">
        <v>0</v>
      </c>
      <c r="D109" s="19">
        <v>913</v>
      </c>
      <c r="E109" s="26" t="s">
        <v>25</v>
      </c>
      <c r="F109" s="26" t="s">
        <v>153</v>
      </c>
      <c r="G109" s="39" t="s">
        <v>156</v>
      </c>
      <c r="H109" s="19"/>
      <c r="I109" s="95">
        <f>SUM(I110:I112)</f>
        <v>2817.4480000000003</v>
      </c>
      <c r="J109" s="27"/>
      <c r="K109" s="27"/>
      <c r="L109" s="27"/>
      <c r="M109" s="28"/>
      <c r="N109" s="11"/>
      <c r="O109" s="33"/>
      <c r="P109" s="33"/>
      <c r="R109" s="47"/>
    </row>
    <row r="110" spans="1:18" x14ac:dyDescent="0.2">
      <c r="A110" s="38" t="s">
        <v>36</v>
      </c>
      <c r="B110" s="18" t="s">
        <v>70</v>
      </c>
      <c r="C110" s="25">
        <v>0</v>
      </c>
      <c r="D110" s="19">
        <v>913</v>
      </c>
      <c r="E110" s="26" t="s">
        <v>25</v>
      </c>
      <c r="F110" s="26" t="s">
        <v>153</v>
      </c>
      <c r="G110" s="39" t="s">
        <v>156</v>
      </c>
      <c r="H110" s="19">
        <v>121</v>
      </c>
      <c r="I110" s="31">
        <v>1799.883</v>
      </c>
      <c r="J110" s="27"/>
      <c r="K110" s="27"/>
      <c r="L110" s="27"/>
      <c r="M110" s="28"/>
      <c r="N110" s="11"/>
      <c r="O110" s="33"/>
      <c r="P110" s="33"/>
    </row>
    <row r="111" spans="1:18" ht="30" customHeight="1" x14ac:dyDescent="0.2">
      <c r="A111" s="38" t="s">
        <v>94</v>
      </c>
      <c r="B111" s="18" t="s">
        <v>70</v>
      </c>
      <c r="C111" s="25">
        <v>0</v>
      </c>
      <c r="D111" s="19">
        <v>913</v>
      </c>
      <c r="E111" s="26" t="s">
        <v>25</v>
      </c>
      <c r="F111" s="26" t="s">
        <v>153</v>
      </c>
      <c r="G111" s="39" t="s">
        <v>156</v>
      </c>
      <c r="H111" s="19">
        <v>129</v>
      </c>
      <c r="I111" s="31">
        <v>543.56500000000005</v>
      </c>
      <c r="J111" s="27"/>
      <c r="K111" s="27"/>
      <c r="L111" s="27"/>
      <c r="M111" s="28"/>
      <c r="N111" s="11"/>
      <c r="O111" s="33"/>
      <c r="P111" s="33"/>
    </row>
    <row r="112" spans="1:18" x14ac:dyDescent="0.2">
      <c r="A112" s="17" t="s">
        <v>97</v>
      </c>
      <c r="B112" s="18" t="s">
        <v>70</v>
      </c>
      <c r="C112" s="25">
        <v>0</v>
      </c>
      <c r="D112" s="19">
        <v>913</v>
      </c>
      <c r="E112" s="26" t="s">
        <v>25</v>
      </c>
      <c r="F112" s="26" t="s">
        <v>153</v>
      </c>
      <c r="G112" s="39" t="s">
        <v>157</v>
      </c>
      <c r="H112" s="19">
        <v>244</v>
      </c>
      <c r="I112" s="31">
        <v>474</v>
      </c>
      <c r="J112" s="27"/>
      <c r="K112" s="27"/>
      <c r="L112" s="27"/>
      <c r="M112" s="28"/>
      <c r="N112" s="11"/>
      <c r="O112" s="33"/>
      <c r="P112" s="33"/>
    </row>
    <row r="113" spans="1:17" x14ac:dyDescent="0.2">
      <c r="A113" s="38" t="s">
        <v>150</v>
      </c>
      <c r="B113" s="18" t="s">
        <v>70</v>
      </c>
      <c r="C113" s="25">
        <v>0</v>
      </c>
      <c r="D113" s="19">
        <v>913</v>
      </c>
      <c r="E113" s="26" t="s">
        <v>25</v>
      </c>
      <c r="F113" s="26" t="s">
        <v>153</v>
      </c>
      <c r="G113" s="39" t="s">
        <v>151</v>
      </c>
      <c r="H113" s="19"/>
      <c r="I113" s="95">
        <f>I114+I115</f>
        <v>844.57399999999996</v>
      </c>
      <c r="J113" s="27"/>
      <c r="K113" s="27"/>
      <c r="L113" s="27"/>
      <c r="M113" s="28"/>
      <c r="N113" s="11"/>
      <c r="O113" s="33"/>
      <c r="P113" s="33"/>
    </row>
    <row r="114" spans="1:17" x14ac:dyDescent="0.2">
      <c r="A114" s="38" t="s">
        <v>36</v>
      </c>
      <c r="B114" s="18" t="s">
        <v>70</v>
      </c>
      <c r="C114" s="25">
        <v>0</v>
      </c>
      <c r="D114" s="19">
        <v>913</v>
      </c>
      <c r="E114" s="26" t="s">
        <v>25</v>
      </c>
      <c r="F114" s="26" t="s">
        <v>153</v>
      </c>
      <c r="G114" s="39" t="s">
        <v>151</v>
      </c>
      <c r="H114" s="19">
        <v>121</v>
      </c>
      <c r="I114" s="31">
        <v>648.67499999999995</v>
      </c>
      <c r="J114" s="27"/>
      <c r="K114" s="27"/>
      <c r="L114" s="27"/>
      <c r="M114" s="28"/>
      <c r="N114" s="11"/>
      <c r="O114" s="33"/>
      <c r="P114" s="33"/>
    </row>
    <row r="115" spans="1:17" ht="38.25" x14ac:dyDescent="0.2">
      <c r="A115" s="38" t="s">
        <v>96</v>
      </c>
      <c r="B115" s="18" t="s">
        <v>70</v>
      </c>
      <c r="C115" s="25">
        <v>0</v>
      </c>
      <c r="D115" s="19">
        <v>913</v>
      </c>
      <c r="E115" s="26" t="s">
        <v>25</v>
      </c>
      <c r="F115" s="26" t="s">
        <v>153</v>
      </c>
      <c r="G115" s="39" t="s">
        <v>151</v>
      </c>
      <c r="H115" s="19">
        <v>129</v>
      </c>
      <c r="I115" s="31">
        <v>195.899</v>
      </c>
      <c r="J115" s="27"/>
      <c r="K115" s="27"/>
      <c r="L115" s="27"/>
      <c r="M115" s="28"/>
      <c r="N115" s="11"/>
      <c r="O115" s="33"/>
      <c r="P115" s="33"/>
    </row>
    <row r="116" spans="1:17" ht="25.5" x14ac:dyDescent="0.2">
      <c r="A116" s="17" t="s">
        <v>158</v>
      </c>
      <c r="B116" s="18" t="s">
        <v>72</v>
      </c>
      <c r="C116" s="25"/>
      <c r="D116" s="26"/>
      <c r="E116" s="26"/>
      <c r="F116" s="26"/>
      <c r="G116" s="26"/>
      <c r="H116" s="19"/>
      <c r="I116" s="95">
        <f>I117+I132</f>
        <v>336719.16299999994</v>
      </c>
      <c r="J116" s="27"/>
      <c r="K116" s="27"/>
      <c r="L116" s="27"/>
      <c r="M116" s="28"/>
      <c r="N116" s="11"/>
      <c r="O116" s="33"/>
      <c r="P116" s="33"/>
      <c r="Q116" s="23"/>
    </row>
    <row r="117" spans="1:17" ht="38.25" x14ac:dyDescent="0.2">
      <c r="A117" s="17" t="s">
        <v>159</v>
      </c>
      <c r="B117" s="18" t="s">
        <v>72</v>
      </c>
      <c r="C117" s="25">
        <v>1</v>
      </c>
      <c r="D117" s="26"/>
      <c r="E117" s="26"/>
      <c r="F117" s="26"/>
      <c r="G117" s="26"/>
      <c r="H117" s="19"/>
      <c r="I117" s="95">
        <f>I121</f>
        <v>4293.6809999999996</v>
      </c>
      <c r="J117" s="27"/>
      <c r="K117" s="27"/>
      <c r="L117" s="27"/>
      <c r="M117" s="28"/>
      <c r="N117" s="11"/>
      <c r="O117" s="33"/>
      <c r="P117" s="33"/>
    </row>
    <row r="118" spans="1:17" ht="30" x14ac:dyDescent="0.2">
      <c r="A118" s="48" t="s">
        <v>160</v>
      </c>
      <c r="B118" s="18" t="s">
        <v>72</v>
      </c>
      <c r="C118" s="25">
        <v>1</v>
      </c>
      <c r="D118" s="26" t="s">
        <v>161</v>
      </c>
      <c r="E118" s="26"/>
      <c r="F118" s="26"/>
      <c r="G118" s="26"/>
      <c r="H118" s="19"/>
      <c r="I118" s="95">
        <f>I119</f>
        <v>4293.6809999999996</v>
      </c>
      <c r="J118" s="27"/>
      <c r="K118" s="27"/>
      <c r="L118" s="27"/>
      <c r="M118" s="28"/>
      <c r="N118" s="11"/>
      <c r="O118" s="33"/>
      <c r="P118" s="33"/>
    </row>
    <row r="119" spans="1:17" x14ac:dyDescent="0.2">
      <c r="A119" s="17" t="s">
        <v>162</v>
      </c>
      <c r="B119" s="18" t="s">
        <v>72</v>
      </c>
      <c r="C119" s="25">
        <v>1</v>
      </c>
      <c r="D119" s="26" t="s">
        <v>161</v>
      </c>
      <c r="E119" s="26" t="s">
        <v>163</v>
      </c>
      <c r="F119" s="26"/>
      <c r="G119" s="26"/>
      <c r="H119" s="19"/>
      <c r="I119" s="95">
        <f>I120</f>
        <v>4293.6809999999996</v>
      </c>
      <c r="J119" s="27"/>
      <c r="K119" s="27"/>
      <c r="L119" s="27"/>
      <c r="M119" s="28"/>
      <c r="N119" s="11"/>
      <c r="O119" s="33"/>
      <c r="P119" s="33"/>
    </row>
    <row r="120" spans="1:17" x14ac:dyDescent="0.2">
      <c r="A120" s="17" t="s">
        <v>164</v>
      </c>
      <c r="B120" s="18" t="s">
        <v>72</v>
      </c>
      <c r="C120" s="25">
        <v>1</v>
      </c>
      <c r="D120" s="26" t="s">
        <v>161</v>
      </c>
      <c r="E120" s="26" t="s">
        <v>163</v>
      </c>
      <c r="F120" s="26" t="s">
        <v>165</v>
      </c>
      <c r="G120" s="26"/>
      <c r="H120" s="19"/>
      <c r="I120" s="95">
        <f>I121</f>
        <v>4293.6809999999996</v>
      </c>
      <c r="J120" s="27"/>
      <c r="K120" s="27"/>
      <c r="L120" s="27"/>
      <c r="M120" s="28"/>
      <c r="N120" s="11"/>
      <c r="O120" s="33"/>
      <c r="P120" s="33"/>
    </row>
    <row r="121" spans="1:17" ht="29.25" customHeight="1" x14ac:dyDescent="0.2">
      <c r="A121" s="34" t="s">
        <v>32</v>
      </c>
      <c r="B121" s="18"/>
      <c r="C121" s="25"/>
      <c r="D121" s="26"/>
      <c r="E121" s="26"/>
      <c r="F121" s="26"/>
      <c r="G121" s="26" t="s">
        <v>166</v>
      </c>
      <c r="H121" s="19"/>
      <c r="I121" s="95">
        <f>I122+I126</f>
        <v>4293.6809999999996</v>
      </c>
      <c r="J121" s="27"/>
      <c r="K121" s="27"/>
      <c r="L121" s="27"/>
      <c r="M121" s="28"/>
      <c r="N121" s="11"/>
      <c r="O121" s="33"/>
      <c r="P121" s="33"/>
    </row>
    <row r="122" spans="1:17" ht="25.5" x14ac:dyDescent="0.2">
      <c r="A122" s="17" t="s">
        <v>34</v>
      </c>
      <c r="B122" s="18" t="s">
        <v>72</v>
      </c>
      <c r="C122" s="25">
        <v>1</v>
      </c>
      <c r="D122" s="26" t="s">
        <v>161</v>
      </c>
      <c r="E122" s="26" t="s">
        <v>163</v>
      </c>
      <c r="F122" s="26" t="s">
        <v>165</v>
      </c>
      <c r="G122" s="26" t="s">
        <v>167</v>
      </c>
      <c r="H122" s="19"/>
      <c r="I122" s="95">
        <f>SUM(I123:I125)</f>
        <v>2465.2929999999997</v>
      </c>
      <c r="J122" s="27"/>
      <c r="K122" s="27"/>
      <c r="L122" s="27"/>
      <c r="M122" s="28"/>
      <c r="N122" s="11"/>
      <c r="O122" s="33"/>
      <c r="P122" s="33"/>
    </row>
    <row r="123" spans="1:17" x14ac:dyDescent="0.2">
      <c r="A123" s="17" t="s">
        <v>168</v>
      </c>
      <c r="B123" s="18" t="s">
        <v>72</v>
      </c>
      <c r="C123" s="25">
        <v>1</v>
      </c>
      <c r="D123" s="26" t="s">
        <v>161</v>
      </c>
      <c r="E123" s="26" t="s">
        <v>163</v>
      </c>
      <c r="F123" s="26" t="s">
        <v>165</v>
      </c>
      <c r="G123" s="26" t="s">
        <v>167</v>
      </c>
      <c r="H123" s="19">
        <v>121</v>
      </c>
      <c r="I123" s="31">
        <v>1893.4659999999999</v>
      </c>
      <c r="J123" s="27"/>
      <c r="K123" s="27"/>
      <c r="L123" s="27"/>
      <c r="M123" s="28"/>
      <c r="N123" s="11"/>
      <c r="O123" s="33"/>
      <c r="P123" s="33"/>
    </row>
    <row r="124" spans="1:17" ht="26.25" hidden="1" customHeight="1" x14ac:dyDescent="0.2">
      <c r="A124" s="38" t="s">
        <v>94</v>
      </c>
      <c r="B124" s="18" t="s">
        <v>72</v>
      </c>
      <c r="C124" s="25">
        <v>1</v>
      </c>
      <c r="D124" s="26" t="s">
        <v>161</v>
      </c>
      <c r="E124" s="26" t="s">
        <v>163</v>
      </c>
      <c r="F124" s="26" t="s">
        <v>165</v>
      </c>
      <c r="G124" s="26" t="s">
        <v>169</v>
      </c>
      <c r="H124" s="19">
        <v>122</v>
      </c>
      <c r="I124" s="31"/>
      <c r="J124" s="27"/>
      <c r="K124" s="27"/>
      <c r="L124" s="27"/>
      <c r="M124" s="28"/>
      <c r="N124" s="11"/>
      <c r="O124" s="33"/>
      <c r="P124" s="33"/>
    </row>
    <row r="125" spans="1:17" ht="42" customHeight="1" x14ac:dyDescent="0.2">
      <c r="A125" s="49" t="s">
        <v>170</v>
      </c>
      <c r="B125" s="18" t="s">
        <v>72</v>
      </c>
      <c r="C125" s="25">
        <v>1</v>
      </c>
      <c r="D125" s="26" t="s">
        <v>161</v>
      </c>
      <c r="E125" s="26" t="s">
        <v>163</v>
      </c>
      <c r="F125" s="26" t="s">
        <v>165</v>
      </c>
      <c r="G125" s="26" t="s">
        <v>167</v>
      </c>
      <c r="H125" s="19">
        <v>129</v>
      </c>
      <c r="I125" s="31">
        <v>571.827</v>
      </c>
      <c r="J125" s="27"/>
      <c r="K125" s="27"/>
      <c r="L125" s="27"/>
      <c r="M125" s="28"/>
      <c r="N125" s="11"/>
      <c r="O125" s="33"/>
      <c r="P125" s="33"/>
    </row>
    <row r="126" spans="1:17" ht="25.5" x14ac:dyDescent="0.2">
      <c r="A126" s="17" t="s">
        <v>40</v>
      </c>
      <c r="B126" s="18" t="s">
        <v>72</v>
      </c>
      <c r="C126" s="25">
        <v>1</v>
      </c>
      <c r="D126" s="26" t="s">
        <v>161</v>
      </c>
      <c r="E126" s="26" t="s">
        <v>163</v>
      </c>
      <c r="F126" s="26" t="s">
        <v>165</v>
      </c>
      <c r="G126" s="26" t="s">
        <v>169</v>
      </c>
      <c r="H126" s="19"/>
      <c r="I126" s="95">
        <f>SUM(I127:I131)</f>
        <v>1828.3879999999999</v>
      </c>
      <c r="J126" s="27"/>
      <c r="K126" s="27"/>
      <c r="L126" s="27"/>
      <c r="M126" s="28"/>
      <c r="N126" s="11"/>
      <c r="O126" s="33"/>
      <c r="P126" s="33"/>
    </row>
    <row r="127" spans="1:17" ht="25.5" x14ac:dyDescent="0.2">
      <c r="A127" s="17" t="s">
        <v>41</v>
      </c>
      <c r="B127" s="18" t="s">
        <v>72</v>
      </c>
      <c r="C127" s="25">
        <v>1</v>
      </c>
      <c r="D127" s="26" t="s">
        <v>161</v>
      </c>
      <c r="E127" s="26" t="s">
        <v>163</v>
      </c>
      <c r="F127" s="26" t="s">
        <v>165</v>
      </c>
      <c r="G127" s="26" t="s">
        <v>169</v>
      </c>
      <c r="H127" s="19">
        <v>242</v>
      </c>
      <c r="I127" s="31">
        <v>50</v>
      </c>
      <c r="J127" s="27"/>
      <c r="K127" s="27"/>
      <c r="L127" s="27"/>
      <c r="M127" s="28"/>
      <c r="N127" s="11"/>
      <c r="O127" s="33"/>
      <c r="P127" s="33"/>
    </row>
    <row r="128" spans="1:17" x14ac:dyDescent="0.2">
      <c r="A128" s="17" t="s">
        <v>97</v>
      </c>
      <c r="B128" s="18" t="s">
        <v>72</v>
      </c>
      <c r="C128" s="25">
        <v>1</v>
      </c>
      <c r="D128" s="26" t="s">
        <v>161</v>
      </c>
      <c r="E128" s="26" t="s">
        <v>163</v>
      </c>
      <c r="F128" s="26" t="s">
        <v>165</v>
      </c>
      <c r="G128" s="26" t="s">
        <v>169</v>
      </c>
      <c r="H128" s="19">
        <v>244</v>
      </c>
      <c r="I128" s="31">
        <f>1814.5-100.112-6+70</f>
        <v>1778.3879999999999</v>
      </c>
      <c r="J128" s="27"/>
      <c r="K128" s="27"/>
      <c r="L128" s="27"/>
      <c r="M128" s="28"/>
      <c r="N128" s="11"/>
      <c r="O128" s="33"/>
      <c r="P128" s="33"/>
    </row>
    <row r="129" spans="1:17" hidden="1" x14ac:dyDescent="0.2">
      <c r="A129" s="17" t="s">
        <v>44</v>
      </c>
      <c r="B129" s="18" t="s">
        <v>72</v>
      </c>
      <c r="C129" s="25">
        <v>1</v>
      </c>
      <c r="D129" s="26" t="s">
        <v>161</v>
      </c>
      <c r="E129" s="26" t="s">
        <v>163</v>
      </c>
      <c r="F129" s="26" t="s">
        <v>165</v>
      </c>
      <c r="G129" s="26" t="s">
        <v>169</v>
      </c>
      <c r="H129" s="19">
        <v>851</v>
      </c>
      <c r="I129" s="31">
        <v>0</v>
      </c>
      <c r="J129" s="27"/>
      <c r="K129" s="27"/>
      <c r="L129" s="27"/>
      <c r="M129" s="28"/>
      <c r="N129" s="11"/>
      <c r="O129" s="33"/>
      <c r="P129" s="33"/>
    </row>
    <row r="130" spans="1:17" hidden="1" x14ac:dyDescent="0.2">
      <c r="A130" s="17" t="s">
        <v>45</v>
      </c>
      <c r="B130" s="18" t="s">
        <v>72</v>
      </c>
      <c r="C130" s="25">
        <v>1</v>
      </c>
      <c r="D130" s="26" t="s">
        <v>161</v>
      </c>
      <c r="E130" s="26" t="s">
        <v>163</v>
      </c>
      <c r="F130" s="26" t="s">
        <v>165</v>
      </c>
      <c r="G130" s="26" t="s">
        <v>169</v>
      </c>
      <c r="H130" s="19">
        <v>852</v>
      </c>
      <c r="I130" s="31">
        <v>0</v>
      </c>
      <c r="J130" s="27"/>
      <c r="K130" s="27"/>
      <c r="L130" s="27"/>
      <c r="M130" s="28"/>
      <c r="N130" s="11"/>
      <c r="O130" s="33"/>
      <c r="P130" s="33"/>
    </row>
    <row r="131" spans="1:17" hidden="1" x14ac:dyDescent="0.2">
      <c r="A131" s="17" t="s">
        <v>46</v>
      </c>
      <c r="B131" s="18" t="s">
        <v>72</v>
      </c>
      <c r="C131" s="25">
        <v>1</v>
      </c>
      <c r="D131" s="26" t="s">
        <v>161</v>
      </c>
      <c r="E131" s="26" t="s">
        <v>163</v>
      </c>
      <c r="F131" s="26" t="s">
        <v>165</v>
      </c>
      <c r="G131" s="26" t="s">
        <v>169</v>
      </c>
      <c r="H131" s="19">
        <v>853</v>
      </c>
      <c r="I131" s="31">
        <v>0</v>
      </c>
      <c r="J131" s="27"/>
      <c r="K131" s="27"/>
      <c r="L131" s="27"/>
      <c r="M131" s="28"/>
      <c r="N131" s="11"/>
      <c r="O131" s="33"/>
      <c r="P131" s="33"/>
    </row>
    <row r="132" spans="1:17" ht="38.25" x14ac:dyDescent="0.2">
      <c r="A132" s="17" t="s">
        <v>171</v>
      </c>
      <c r="B132" s="18" t="s">
        <v>72</v>
      </c>
      <c r="C132" s="25">
        <v>2</v>
      </c>
      <c r="D132" s="26"/>
      <c r="E132" s="26"/>
      <c r="F132" s="26"/>
      <c r="G132" s="26"/>
      <c r="H132" s="19"/>
      <c r="I132" s="95">
        <f>I133+I140</f>
        <v>332425.48199999996</v>
      </c>
      <c r="J132" s="27"/>
      <c r="K132" s="27"/>
      <c r="L132" s="27"/>
      <c r="M132" s="28"/>
      <c r="N132" s="11"/>
      <c r="O132" s="33"/>
      <c r="P132" s="33"/>
    </row>
    <row r="133" spans="1:17" x14ac:dyDescent="0.2">
      <c r="A133" s="17" t="s">
        <v>172</v>
      </c>
      <c r="B133" s="18" t="s">
        <v>72</v>
      </c>
      <c r="C133" s="25">
        <v>2</v>
      </c>
      <c r="D133" s="26" t="s">
        <v>161</v>
      </c>
      <c r="E133" s="26" t="s">
        <v>163</v>
      </c>
      <c r="F133" s="26" t="s">
        <v>173</v>
      </c>
      <c r="G133" s="26"/>
      <c r="H133" s="19"/>
      <c r="I133" s="95">
        <f>I134</f>
        <v>315419.70799999998</v>
      </c>
      <c r="J133" s="27"/>
      <c r="K133" s="27"/>
      <c r="L133" s="27"/>
      <c r="M133" s="28"/>
      <c r="N133" s="11"/>
      <c r="O133" s="33"/>
      <c r="P133" s="33"/>
    </row>
    <row r="134" spans="1:17" ht="26.25" customHeight="1" x14ac:dyDescent="0.2">
      <c r="A134" s="38" t="s">
        <v>174</v>
      </c>
      <c r="B134" s="18"/>
      <c r="C134" s="25"/>
      <c r="D134" s="26"/>
      <c r="E134" s="26"/>
      <c r="F134" s="26"/>
      <c r="G134" s="26" t="s">
        <v>175</v>
      </c>
      <c r="H134" s="19"/>
      <c r="I134" s="95">
        <f>I135+I138</f>
        <v>315419.70799999998</v>
      </c>
      <c r="J134" s="27"/>
      <c r="K134" s="27"/>
      <c r="L134" s="27"/>
      <c r="M134" s="28"/>
      <c r="N134" s="11"/>
      <c r="O134" s="33"/>
      <c r="P134" s="33"/>
    </row>
    <row r="135" spans="1:17" ht="26.25" customHeight="1" x14ac:dyDescent="0.2">
      <c r="A135" s="38" t="s">
        <v>176</v>
      </c>
      <c r="B135" s="18" t="s">
        <v>72</v>
      </c>
      <c r="C135" s="25">
        <v>2</v>
      </c>
      <c r="D135" s="26" t="s">
        <v>161</v>
      </c>
      <c r="E135" s="26" t="s">
        <v>163</v>
      </c>
      <c r="F135" s="26" t="s">
        <v>173</v>
      </c>
      <c r="G135" s="26" t="s">
        <v>177</v>
      </c>
      <c r="H135" s="19"/>
      <c r="I135" s="95">
        <f>I136+I137</f>
        <v>309738.283</v>
      </c>
      <c r="J135" s="27"/>
      <c r="K135" s="27"/>
      <c r="L135" s="27"/>
      <c r="M135" s="28"/>
      <c r="N135" s="11"/>
      <c r="O135" s="33"/>
      <c r="P135" s="33"/>
    </row>
    <row r="136" spans="1:17" ht="25.5" x14ac:dyDescent="0.2">
      <c r="A136" s="40" t="s">
        <v>125</v>
      </c>
      <c r="B136" s="18" t="s">
        <v>72</v>
      </c>
      <c r="C136" s="25">
        <v>2</v>
      </c>
      <c r="D136" s="26" t="s">
        <v>161</v>
      </c>
      <c r="E136" s="26" t="s">
        <v>163</v>
      </c>
      <c r="F136" s="26" t="s">
        <v>173</v>
      </c>
      <c r="G136" s="26" t="s">
        <v>177</v>
      </c>
      <c r="H136" s="19">
        <v>611</v>
      </c>
      <c r="I136" s="31">
        <f>304449.277-710.994</f>
        <v>303738.283</v>
      </c>
      <c r="J136" s="27"/>
      <c r="K136" s="27"/>
      <c r="L136" s="27"/>
      <c r="M136" s="28"/>
      <c r="N136" s="11"/>
      <c r="O136" s="33"/>
      <c r="P136" s="33"/>
    </row>
    <row r="137" spans="1:17" x14ac:dyDescent="0.2">
      <c r="A137" s="40" t="s">
        <v>178</v>
      </c>
      <c r="B137" s="18" t="s">
        <v>72</v>
      </c>
      <c r="C137" s="25">
        <v>2</v>
      </c>
      <c r="D137" s="26" t="s">
        <v>161</v>
      </c>
      <c r="E137" s="26" t="s">
        <v>163</v>
      </c>
      <c r="F137" s="26" t="s">
        <v>173</v>
      </c>
      <c r="G137" s="26" t="s">
        <v>177</v>
      </c>
      <c r="H137" s="19">
        <v>612</v>
      </c>
      <c r="I137" s="31">
        <v>6000</v>
      </c>
      <c r="J137" s="27"/>
      <c r="K137" s="27"/>
      <c r="L137" s="27"/>
      <c r="M137" s="28"/>
      <c r="N137" s="11"/>
      <c r="O137" s="33"/>
      <c r="P137" s="33"/>
    </row>
    <row r="138" spans="1:17" ht="25.5" x14ac:dyDescent="0.2">
      <c r="A138" s="38" t="s">
        <v>179</v>
      </c>
      <c r="B138" s="18" t="s">
        <v>72</v>
      </c>
      <c r="C138" s="25">
        <v>2</v>
      </c>
      <c r="D138" s="26" t="s">
        <v>161</v>
      </c>
      <c r="E138" s="26" t="s">
        <v>163</v>
      </c>
      <c r="F138" s="26" t="s">
        <v>173</v>
      </c>
      <c r="G138" s="26" t="s">
        <v>180</v>
      </c>
      <c r="H138" s="19"/>
      <c r="I138" s="95">
        <f>I139</f>
        <v>5681.4249999999993</v>
      </c>
      <c r="J138" s="27"/>
      <c r="K138" s="27"/>
      <c r="L138" s="27"/>
      <c r="M138" s="28"/>
      <c r="N138" s="11"/>
      <c r="O138" s="33"/>
      <c r="P138" s="33"/>
    </row>
    <row r="139" spans="1:17" ht="25.5" x14ac:dyDescent="0.2">
      <c r="A139" s="40" t="s">
        <v>125</v>
      </c>
      <c r="B139" s="18" t="s">
        <v>72</v>
      </c>
      <c r="C139" s="25">
        <v>2</v>
      </c>
      <c r="D139" s="26" t="s">
        <v>161</v>
      </c>
      <c r="E139" s="26" t="s">
        <v>163</v>
      </c>
      <c r="F139" s="26" t="s">
        <v>173</v>
      </c>
      <c r="G139" s="26" t="s">
        <v>180</v>
      </c>
      <c r="H139" s="19">
        <v>611</v>
      </c>
      <c r="I139" s="31">
        <f>4970.431+710.994</f>
        <v>5681.4249999999993</v>
      </c>
      <c r="J139" s="27"/>
      <c r="K139" s="27"/>
      <c r="L139" s="27"/>
      <c r="M139" s="28"/>
      <c r="N139" s="11"/>
      <c r="O139" s="33"/>
      <c r="P139" s="33"/>
    </row>
    <row r="140" spans="1:17" x14ac:dyDescent="0.2">
      <c r="A140" s="50" t="s">
        <v>181</v>
      </c>
      <c r="B140" s="18" t="s">
        <v>72</v>
      </c>
      <c r="C140" s="25">
        <v>2</v>
      </c>
      <c r="D140" s="26" t="s">
        <v>161</v>
      </c>
      <c r="E140" s="26" t="s">
        <v>108</v>
      </c>
      <c r="F140" s="26" t="s">
        <v>182</v>
      </c>
      <c r="G140" s="26"/>
      <c r="H140" s="19"/>
      <c r="I140" s="95">
        <f>I141</f>
        <v>17005.774000000001</v>
      </c>
      <c r="J140" s="27"/>
      <c r="K140" s="27"/>
      <c r="L140" s="27"/>
      <c r="M140" s="28"/>
      <c r="N140" s="11"/>
      <c r="O140" s="33"/>
      <c r="P140" s="33"/>
    </row>
    <row r="141" spans="1:17" ht="63.75" x14ac:dyDescent="0.2">
      <c r="A141" s="50" t="s">
        <v>183</v>
      </c>
      <c r="B141" s="18" t="s">
        <v>72</v>
      </c>
      <c r="C141" s="25">
        <v>2</v>
      </c>
      <c r="D141" s="26" t="s">
        <v>161</v>
      </c>
      <c r="E141" s="26" t="s">
        <v>108</v>
      </c>
      <c r="F141" s="26" t="s">
        <v>182</v>
      </c>
      <c r="G141" s="26" t="s">
        <v>184</v>
      </c>
      <c r="H141" s="19"/>
      <c r="I141" s="95">
        <f>I142</f>
        <v>17005.774000000001</v>
      </c>
      <c r="J141" s="27"/>
      <c r="K141" s="27"/>
      <c r="L141" s="27"/>
      <c r="M141" s="28"/>
      <c r="N141" s="11"/>
      <c r="O141" s="33"/>
      <c r="P141" s="33"/>
    </row>
    <row r="142" spans="1:17" x14ac:dyDescent="0.2">
      <c r="A142" s="50" t="s">
        <v>185</v>
      </c>
      <c r="B142" s="18" t="s">
        <v>72</v>
      </c>
      <c r="C142" s="25">
        <v>2</v>
      </c>
      <c r="D142" s="26" t="s">
        <v>161</v>
      </c>
      <c r="E142" s="26" t="s">
        <v>108</v>
      </c>
      <c r="F142" s="26" t="s">
        <v>182</v>
      </c>
      <c r="G142" s="26" t="s">
        <v>184</v>
      </c>
      <c r="H142" s="19">
        <v>612</v>
      </c>
      <c r="I142" s="31">
        <v>17005.774000000001</v>
      </c>
      <c r="J142" s="27"/>
      <c r="K142" s="27"/>
      <c r="L142" s="27"/>
      <c r="M142" s="28"/>
      <c r="N142" s="11"/>
      <c r="O142" s="33"/>
      <c r="P142" s="33"/>
    </row>
    <row r="143" spans="1:17" ht="25.5" x14ac:dyDescent="0.2">
      <c r="A143" s="17" t="s">
        <v>186</v>
      </c>
      <c r="B143" s="18" t="s">
        <v>100</v>
      </c>
      <c r="C143" s="25"/>
      <c r="D143" s="26"/>
      <c r="E143" s="26"/>
      <c r="F143" s="26"/>
      <c r="G143" s="26"/>
      <c r="H143" s="19"/>
      <c r="I143" s="95">
        <f>I144+I166</f>
        <v>948181.85800000001</v>
      </c>
      <c r="J143" s="27"/>
      <c r="K143" s="27"/>
      <c r="L143" s="27"/>
      <c r="M143" s="28"/>
      <c r="N143" s="11"/>
      <c r="O143" s="33"/>
      <c r="P143" s="33"/>
      <c r="Q143" s="23"/>
    </row>
    <row r="144" spans="1:17" ht="38.25" x14ac:dyDescent="0.2">
      <c r="A144" s="17" t="s">
        <v>187</v>
      </c>
      <c r="B144" s="18" t="s">
        <v>100</v>
      </c>
      <c r="C144" s="25">
        <v>1</v>
      </c>
      <c r="D144" s="26"/>
      <c r="E144" s="26"/>
      <c r="F144" s="26"/>
      <c r="G144" s="26"/>
      <c r="H144" s="19"/>
      <c r="I144" s="95">
        <f>I145</f>
        <v>18749.531999999999</v>
      </c>
      <c r="J144" s="27"/>
      <c r="K144" s="27"/>
      <c r="L144" s="27"/>
      <c r="M144" s="28"/>
      <c r="N144" s="11"/>
      <c r="O144" s="33"/>
      <c r="P144" s="33"/>
    </row>
    <row r="145" spans="1:16" ht="30" x14ac:dyDescent="0.2">
      <c r="A145" s="48" t="s">
        <v>188</v>
      </c>
      <c r="B145" s="18" t="s">
        <v>100</v>
      </c>
      <c r="C145" s="25">
        <v>1</v>
      </c>
      <c r="D145" s="26" t="s">
        <v>189</v>
      </c>
      <c r="E145" s="26"/>
      <c r="F145" s="26"/>
      <c r="G145" s="26"/>
      <c r="H145" s="19"/>
      <c r="I145" s="95">
        <f>I146</f>
        <v>18749.531999999999</v>
      </c>
      <c r="J145" s="27"/>
      <c r="K145" s="27"/>
      <c r="L145" s="27"/>
      <c r="M145" s="28"/>
      <c r="N145" s="11"/>
      <c r="O145" s="33"/>
      <c r="P145" s="33"/>
    </row>
    <row r="146" spans="1:16" x14ac:dyDescent="0.2">
      <c r="A146" s="17" t="s">
        <v>162</v>
      </c>
      <c r="B146" s="18" t="s">
        <v>100</v>
      </c>
      <c r="C146" s="25">
        <v>1</v>
      </c>
      <c r="D146" s="26" t="s">
        <v>189</v>
      </c>
      <c r="E146" s="26" t="s">
        <v>163</v>
      </c>
      <c r="F146" s="26"/>
      <c r="G146" s="26"/>
      <c r="H146" s="19"/>
      <c r="I146" s="95">
        <f>I147</f>
        <v>18749.531999999999</v>
      </c>
      <c r="J146" s="27"/>
      <c r="K146" s="27"/>
      <c r="L146" s="27"/>
      <c r="M146" s="28"/>
      <c r="N146" s="11"/>
      <c r="O146" s="33"/>
      <c r="P146" s="33"/>
    </row>
    <row r="147" spans="1:16" x14ac:dyDescent="0.2">
      <c r="A147" s="40" t="s">
        <v>164</v>
      </c>
      <c r="B147" s="18" t="s">
        <v>100</v>
      </c>
      <c r="C147" s="25">
        <v>1</v>
      </c>
      <c r="D147" s="26" t="s">
        <v>189</v>
      </c>
      <c r="E147" s="26" t="s">
        <v>163</v>
      </c>
      <c r="F147" s="26" t="s">
        <v>165</v>
      </c>
      <c r="G147" s="26"/>
      <c r="H147" s="19"/>
      <c r="I147" s="95">
        <f>I148+I158</f>
        <v>18749.531999999999</v>
      </c>
      <c r="J147" s="27"/>
      <c r="K147" s="27"/>
      <c r="L147" s="27"/>
      <c r="M147" s="28"/>
      <c r="N147" s="11"/>
      <c r="O147" s="33"/>
      <c r="P147" s="33"/>
    </row>
    <row r="148" spans="1:16" ht="33" customHeight="1" x14ac:dyDescent="0.2">
      <c r="A148" s="34" t="s">
        <v>32</v>
      </c>
      <c r="B148" s="18"/>
      <c r="C148" s="25"/>
      <c r="D148" s="26"/>
      <c r="E148" s="26"/>
      <c r="F148" s="26"/>
      <c r="G148" s="26" t="s">
        <v>190</v>
      </c>
      <c r="H148" s="19"/>
      <c r="I148" s="95">
        <f>I149+I152</f>
        <v>6215.924</v>
      </c>
      <c r="J148" s="27"/>
      <c r="K148" s="27"/>
      <c r="L148" s="27"/>
      <c r="M148" s="28"/>
      <c r="N148" s="11"/>
      <c r="O148" s="33"/>
      <c r="P148" s="33"/>
    </row>
    <row r="149" spans="1:16" ht="25.5" x14ac:dyDescent="0.2">
      <c r="A149" s="17" t="s">
        <v>34</v>
      </c>
      <c r="B149" s="18" t="s">
        <v>100</v>
      </c>
      <c r="C149" s="25">
        <v>1</v>
      </c>
      <c r="D149" s="26" t="s">
        <v>189</v>
      </c>
      <c r="E149" s="26" t="s">
        <v>163</v>
      </c>
      <c r="F149" s="26" t="s">
        <v>165</v>
      </c>
      <c r="G149" s="26" t="s">
        <v>191</v>
      </c>
      <c r="H149" s="19"/>
      <c r="I149" s="95">
        <f>SUM(I150:I151)</f>
        <v>2919.0069999999996</v>
      </c>
      <c r="J149" s="27"/>
      <c r="K149" s="27"/>
      <c r="L149" s="27"/>
      <c r="M149" s="28"/>
      <c r="N149" s="11"/>
      <c r="O149" s="33"/>
      <c r="P149" s="33"/>
    </row>
    <row r="150" spans="1:16" x14ac:dyDescent="0.2">
      <c r="A150" s="38" t="s">
        <v>36</v>
      </c>
      <c r="B150" s="18" t="s">
        <v>100</v>
      </c>
      <c r="C150" s="25">
        <v>1</v>
      </c>
      <c r="D150" s="26" t="s">
        <v>189</v>
      </c>
      <c r="E150" s="26" t="s">
        <v>163</v>
      </c>
      <c r="F150" s="26" t="s">
        <v>165</v>
      </c>
      <c r="G150" s="26" t="s">
        <v>191</v>
      </c>
      <c r="H150" s="19">
        <v>121</v>
      </c>
      <c r="I150" s="31">
        <v>2241.9409999999998</v>
      </c>
      <c r="J150" s="27"/>
      <c r="K150" s="27"/>
      <c r="L150" s="27"/>
      <c r="M150" s="28"/>
      <c r="N150" s="11"/>
      <c r="O150" s="33"/>
      <c r="P150" s="33"/>
    </row>
    <row r="151" spans="1:16" ht="41.25" customHeight="1" x14ac:dyDescent="0.2">
      <c r="A151" s="38" t="s">
        <v>96</v>
      </c>
      <c r="B151" s="18" t="s">
        <v>100</v>
      </c>
      <c r="C151" s="25">
        <v>1</v>
      </c>
      <c r="D151" s="26" t="s">
        <v>189</v>
      </c>
      <c r="E151" s="26" t="s">
        <v>163</v>
      </c>
      <c r="F151" s="26" t="s">
        <v>165</v>
      </c>
      <c r="G151" s="26" t="s">
        <v>191</v>
      </c>
      <c r="H151" s="19">
        <v>129</v>
      </c>
      <c r="I151" s="31">
        <v>677.06600000000003</v>
      </c>
      <c r="J151" s="27"/>
      <c r="K151" s="27"/>
      <c r="L151" s="27"/>
      <c r="M151" s="28"/>
      <c r="N151" s="11"/>
      <c r="O151" s="33"/>
      <c r="P151" s="33"/>
    </row>
    <row r="152" spans="1:16" ht="25.5" x14ac:dyDescent="0.2">
      <c r="A152" s="17" t="s">
        <v>40</v>
      </c>
      <c r="B152" s="18" t="s">
        <v>100</v>
      </c>
      <c r="C152" s="25">
        <v>1</v>
      </c>
      <c r="D152" s="26" t="s">
        <v>189</v>
      </c>
      <c r="E152" s="26" t="s">
        <v>163</v>
      </c>
      <c r="F152" s="26" t="s">
        <v>165</v>
      </c>
      <c r="G152" s="26" t="s">
        <v>192</v>
      </c>
      <c r="H152" s="19"/>
      <c r="I152" s="95">
        <f>SUM(I153:I157)</f>
        <v>3296.9170000000004</v>
      </c>
      <c r="J152" s="27"/>
      <c r="K152" s="27"/>
      <c r="L152" s="27"/>
      <c r="M152" s="28"/>
      <c r="N152" s="11"/>
      <c r="O152" s="33"/>
      <c r="P152" s="33"/>
    </row>
    <row r="153" spans="1:16" ht="25.5" x14ac:dyDescent="0.2">
      <c r="A153" s="17" t="s">
        <v>41</v>
      </c>
      <c r="B153" s="18" t="s">
        <v>100</v>
      </c>
      <c r="C153" s="25">
        <v>1</v>
      </c>
      <c r="D153" s="26" t="s">
        <v>189</v>
      </c>
      <c r="E153" s="26" t="s">
        <v>163</v>
      </c>
      <c r="F153" s="26" t="s">
        <v>165</v>
      </c>
      <c r="G153" s="26" t="s">
        <v>192</v>
      </c>
      <c r="H153" s="19">
        <v>242</v>
      </c>
      <c r="I153" s="31">
        <f>56+1.4</f>
        <v>57.4</v>
      </c>
      <c r="J153" s="27"/>
      <c r="K153" s="27"/>
      <c r="L153" s="27"/>
      <c r="M153" s="28"/>
      <c r="N153" s="11"/>
      <c r="O153" s="33"/>
      <c r="P153" s="33"/>
    </row>
    <row r="154" spans="1:16" x14ac:dyDescent="0.2">
      <c r="A154" s="17" t="s">
        <v>97</v>
      </c>
      <c r="B154" s="18" t="s">
        <v>100</v>
      </c>
      <c r="C154" s="25">
        <v>1</v>
      </c>
      <c r="D154" s="26" t="s">
        <v>189</v>
      </c>
      <c r="E154" s="26" t="s">
        <v>163</v>
      </c>
      <c r="F154" s="26" t="s">
        <v>165</v>
      </c>
      <c r="G154" s="26" t="s">
        <v>192</v>
      </c>
      <c r="H154" s="19">
        <v>244</v>
      </c>
      <c r="I154" s="31">
        <f>3176.512-56-498.495</f>
        <v>2622.0170000000003</v>
      </c>
      <c r="J154" s="27"/>
      <c r="K154" s="27"/>
      <c r="L154" s="27"/>
      <c r="M154" s="28"/>
      <c r="N154" s="11"/>
      <c r="O154" s="33"/>
      <c r="P154" s="33"/>
    </row>
    <row r="155" spans="1:16" x14ac:dyDescent="0.2">
      <c r="A155" s="17" t="s">
        <v>44</v>
      </c>
      <c r="B155" s="18" t="s">
        <v>100</v>
      </c>
      <c r="C155" s="25">
        <v>1</v>
      </c>
      <c r="D155" s="26" t="s">
        <v>189</v>
      </c>
      <c r="E155" s="26" t="s">
        <v>163</v>
      </c>
      <c r="F155" s="26" t="s">
        <v>165</v>
      </c>
      <c r="G155" s="26" t="s">
        <v>192</v>
      </c>
      <c r="H155" s="19">
        <v>851</v>
      </c>
      <c r="I155" s="31">
        <v>602.9</v>
      </c>
      <c r="J155" s="27"/>
      <c r="K155" s="27"/>
      <c r="L155" s="27"/>
      <c r="M155" s="28"/>
      <c r="N155" s="11"/>
      <c r="O155" s="33"/>
      <c r="P155" s="33"/>
    </row>
    <row r="156" spans="1:16" x14ac:dyDescent="0.2">
      <c r="A156" s="17" t="s">
        <v>45</v>
      </c>
      <c r="B156" s="18" t="s">
        <v>100</v>
      </c>
      <c r="C156" s="25">
        <v>1</v>
      </c>
      <c r="D156" s="26" t="s">
        <v>189</v>
      </c>
      <c r="E156" s="26" t="s">
        <v>163</v>
      </c>
      <c r="F156" s="26" t="s">
        <v>165</v>
      </c>
      <c r="G156" s="26" t="s">
        <v>192</v>
      </c>
      <c r="H156" s="19">
        <v>852</v>
      </c>
      <c r="I156" s="31">
        <v>14.6</v>
      </c>
      <c r="J156" s="27"/>
      <c r="K156" s="27"/>
      <c r="L156" s="27"/>
      <c r="M156" s="28"/>
      <c r="N156" s="11"/>
      <c r="O156" s="33"/>
      <c r="P156" s="33"/>
    </row>
    <row r="157" spans="1:16" hidden="1" x14ac:dyDescent="0.2">
      <c r="A157" s="17" t="s">
        <v>46</v>
      </c>
      <c r="B157" s="18" t="s">
        <v>100</v>
      </c>
      <c r="C157" s="25">
        <v>1</v>
      </c>
      <c r="D157" s="26" t="s">
        <v>189</v>
      </c>
      <c r="E157" s="26" t="s">
        <v>163</v>
      </c>
      <c r="F157" s="26" t="s">
        <v>165</v>
      </c>
      <c r="G157" s="26" t="s">
        <v>192</v>
      </c>
      <c r="H157" s="19">
        <v>853</v>
      </c>
      <c r="I157" s="31">
        <v>0</v>
      </c>
      <c r="J157" s="27"/>
      <c r="K157" s="27"/>
      <c r="L157" s="27"/>
      <c r="M157" s="28"/>
      <c r="N157" s="11"/>
      <c r="O157" s="33"/>
      <c r="P157" s="33"/>
    </row>
    <row r="158" spans="1:16" ht="25.5" x14ac:dyDescent="0.2">
      <c r="A158" s="38" t="s">
        <v>193</v>
      </c>
      <c r="B158" s="18"/>
      <c r="C158" s="25"/>
      <c r="D158" s="26"/>
      <c r="E158" s="26"/>
      <c r="F158" s="26"/>
      <c r="G158" s="26" t="s">
        <v>194</v>
      </c>
      <c r="H158" s="19"/>
      <c r="I158" s="95">
        <f>I159+I164</f>
        <v>12533.608</v>
      </c>
      <c r="J158" s="27"/>
      <c r="K158" s="27"/>
      <c r="L158" s="27"/>
      <c r="M158" s="28"/>
      <c r="N158" s="11"/>
      <c r="O158" s="33"/>
      <c r="P158" s="33"/>
    </row>
    <row r="159" spans="1:16" ht="25.5" x14ac:dyDescent="0.2">
      <c r="A159" s="38" t="s">
        <v>195</v>
      </c>
      <c r="B159" s="18" t="s">
        <v>100</v>
      </c>
      <c r="C159" s="25">
        <v>1</v>
      </c>
      <c r="D159" s="26" t="s">
        <v>189</v>
      </c>
      <c r="E159" s="26" t="s">
        <v>163</v>
      </c>
      <c r="F159" s="26" t="s">
        <v>165</v>
      </c>
      <c r="G159" s="26" t="s">
        <v>196</v>
      </c>
      <c r="H159" s="19"/>
      <c r="I159" s="95">
        <f>SUM(I160:I163)</f>
        <v>12298.907999999999</v>
      </c>
      <c r="J159" s="27"/>
      <c r="K159" s="27"/>
      <c r="L159" s="27"/>
      <c r="M159" s="28"/>
      <c r="N159" s="11"/>
      <c r="O159" s="33"/>
      <c r="P159" s="33"/>
    </row>
    <row r="160" spans="1:16" x14ac:dyDescent="0.2">
      <c r="A160" s="38" t="s">
        <v>105</v>
      </c>
      <c r="B160" s="18" t="s">
        <v>100</v>
      </c>
      <c r="C160" s="25">
        <v>1</v>
      </c>
      <c r="D160" s="26" t="s">
        <v>189</v>
      </c>
      <c r="E160" s="26" t="s">
        <v>163</v>
      </c>
      <c r="F160" s="26" t="s">
        <v>165</v>
      </c>
      <c r="G160" s="26" t="s">
        <v>196</v>
      </c>
      <c r="H160" s="19">
        <v>111</v>
      </c>
      <c r="I160" s="31">
        <v>8627.0910000000003</v>
      </c>
      <c r="J160" s="27"/>
      <c r="K160" s="27"/>
      <c r="L160" s="27"/>
      <c r="M160" s="28"/>
      <c r="N160" s="11"/>
      <c r="O160" s="33"/>
      <c r="P160" s="33"/>
    </row>
    <row r="161" spans="1:16" ht="38.25" x14ac:dyDescent="0.2">
      <c r="A161" s="38" t="s">
        <v>106</v>
      </c>
      <c r="B161" s="18" t="s">
        <v>100</v>
      </c>
      <c r="C161" s="25">
        <v>1</v>
      </c>
      <c r="D161" s="26" t="s">
        <v>189</v>
      </c>
      <c r="E161" s="26" t="s">
        <v>163</v>
      </c>
      <c r="F161" s="26" t="s">
        <v>165</v>
      </c>
      <c r="G161" s="26" t="s">
        <v>196</v>
      </c>
      <c r="H161" s="19">
        <v>119</v>
      </c>
      <c r="I161" s="31">
        <v>2605.3809999999999</v>
      </c>
      <c r="J161" s="27"/>
      <c r="K161" s="27"/>
      <c r="L161" s="27"/>
      <c r="M161" s="28"/>
      <c r="N161" s="11"/>
      <c r="O161" s="33"/>
      <c r="P161" s="33"/>
    </row>
    <row r="162" spans="1:16" ht="25.5" x14ac:dyDescent="0.2">
      <c r="A162" s="17" t="s">
        <v>41</v>
      </c>
      <c r="B162" s="18" t="s">
        <v>100</v>
      </c>
      <c r="C162" s="25">
        <v>1</v>
      </c>
      <c r="D162" s="26" t="s">
        <v>189</v>
      </c>
      <c r="E162" s="26" t="s">
        <v>163</v>
      </c>
      <c r="F162" s="26" t="s">
        <v>165</v>
      </c>
      <c r="G162" s="26" t="s">
        <v>196</v>
      </c>
      <c r="H162" s="19">
        <v>242</v>
      </c>
      <c r="I162" s="31">
        <v>54</v>
      </c>
      <c r="J162" s="27"/>
      <c r="K162" s="27"/>
      <c r="L162" s="27"/>
      <c r="M162" s="28"/>
      <c r="N162" s="11"/>
      <c r="O162" s="33"/>
      <c r="P162" s="33"/>
    </row>
    <row r="163" spans="1:16" x14ac:dyDescent="0.2">
      <c r="A163" s="17" t="s">
        <v>97</v>
      </c>
      <c r="B163" s="18" t="s">
        <v>100</v>
      </c>
      <c r="C163" s="25">
        <v>1</v>
      </c>
      <c r="D163" s="26" t="s">
        <v>189</v>
      </c>
      <c r="E163" s="26" t="s">
        <v>163</v>
      </c>
      <c r="F163" s="26" t="s">
        <v>165</v>
      </c>
      <c r="G163" s="26" t="s">
        <v>196</v>
      </c>
      <c r="H163" s="19">
        <v>244</v>
      </c>
      <c r="I163" s="31">
        <f>1211.1-198.664</f>
        <v>1012.4359999999999</v>
      </c>
      <c r="J163" s="27"/>
      <c r="K163" s="27"/>
      <c r="L163" s="27"/>
      <c r="M163" s="28"/>
      <c r="N163" s="11"/>
      <c r="O163" s="33"/>
      <c r="P163" s="33"/>
    </row>
    <row r="164" spans="1:16" ht="25.5" x14ac:dyDescent="0.2">
      <c r="A164" s="38" t="s">
        <v>179</v>
      </c>
      <c r="B164" s="18" t="s">
        <v>100</v>
      </c>
      <c r="C164" s="25">
        <v>1</v>
      </c>
      <c r="D164" s="26" t="s">
        <v>189</v>
      </c>
      <c r="E164" s="26" t="s">
        <v>163</v>
      </c>
      <c r="F164" s="26" t="s">
        <v>165</v>
      </c>
      <c r="G164" s="26" t="s">
        <v>197</v>
      </c>
      <c r="H164" s="19"/>
      <c r="I164" s="95">
        <f>I165</f>
        <v>234.7</v>
      </c>
      <c r="J164" s="27"/>
      <c r="K164" s="27"/>
      <c r="L164" s="27"/>
      <c r="M164" s="28"/>
      <c r="N164" s="11"/>
      <c r="O164" s="33"/>
      <c r="P164" s="33"/>
    </row>
    <row r="165" spans="1:16" x14ac:dyDescent="0.2">
      <c r="A165" s="17" t="s">
        <v>97</v>
      </c>
      <c r="B165" s="18" t="s">
        <v>100</v>
      </c>
      <c r="C165" s="25">
        <v>1</v>
      </c>
      <c r="D165" s="26" t="s">
        <v>189</v>
      </c>
      <c r="E165" s="26" t="s">
        <v>163</v>
      </c>
      <c r="F165" s="26" t="s">
        <v>165</v>
      </c>
      <c r="G165" s="26" t="s">
        <v>197</v>
      </c>
      <c r="H165" s="19">
        <v>244</v>
      </c>
      <c r="I165" s="31">
        <v>234.7</v>
      </c>
      <c r="J165" s="27"/>
      <c r="K165" s="27"/>
      <c r="L165" s="27"/>
      <c r="M165" s="28"/>
      <c r="N165" s="11"/>
      <c r="O165" s="33"/>
      <c r="P165" s="33"/>
    </row>
    <row r="166" spans="1:16" ht="38.25" x14ac:dyDescent="0.2">
      <c r="A166" s="17" t="s">
        <v>198</v>
      </c>
      <c r="B166" s="18" t="s">
        <v>100</v>
      </c>
      <c r="C166" s="25">
        <v>2</v>
      </c>
      <c r="D166" s="26"/>
      <c r="E166" s="26"/>
      <c r="F166" s="26"/>
      <c r="G166" s="26"/>
      <c r="H166" s="19"/>
      <c r="I166" s="95">
        <f>I167+I182</f>
        <v>929432.326</v>
      </c>
      <c r="J166" s="27"/>
      <c r="K166" s="27"/>
      <c r="L166" s="27"/>
      <c r="M166" s="28"/>
      <c r="N166" s="11"/>
      <c r="O166" s="33"/>
      <c r="P166" s="33"/>
    </row>
    <row r="167" spans="1:16" ht="30" x14ac:dyDescent="0.2">
      <c r="A167" s="48" t="s">
        <v>188</v>
      </c>
      <c r="B167" s="18" t="s">
        <v>100</v>
      </c>
      <c r="C167" s="25">
        <v>2</v>
      </c>
      <c r="D167" s="26" t="s">
        <v>189</v>
      </c>
      <c r="E167" s="26"/>
      <c r="F167" s="26"/>
      <c r="G167" s="26"/>
      <c r="H167" s="19"/>
      <c r="I167" s="95">
        <f>I168</f>
        <v>887264.21299999999</v>
      </c>
      <c r="J167" s="27"/>
      <c r="K167" s="27"/>
      <c r="L167" s="27"/>
      <c r="M167" s="28"/>
      <c r="N167" s="11"/>
      <c r="O167" s="33"/>
      <c r="P167" s="33"/>
    </row>
    <row r="168" spans="1:16" x14ac:dyDescent="0.2">
      <c r="A168" s="38" t="s">
        <v>199</v>
      </c>
      <c r="B168" s="18" t="s">
        <v>100</v>
      </c>
      <c r="C168" s="25">
        <v>2</v>
      </c>
      <c r="D168" s="26" t="s">
        <v>189</v>
      </c>
      <c r="E168" s="26" t="s">
        <v>163</v>
      </c>
      <c r="F168" s="26"/>
      <c r="G168" s="26"/>
      <c r="H168" s="19"/>
      <c r="I168" s="95">
        <f>I169+I178</f>
        <v>887264.21299999999</v>
      </c>
      <c r="J168" s="27"/>
      <c r="K168" s="27"/>
      <c r="L168" s="27"/>
      <c r="M168" s="28"/>
      <c r="N168" s="11"/>
      <c r="O168" s="33"/>
      <c r="P168" s="33"/>
    </row>
    <row r="169" spans="1:16" x14ac:dyDescent="0.2">
      <c r="A169" s="38" t="s">
        <v>200</v>
      </c>
      <c r="B169" s="18" t="s">
        <v>100</v>
      </c>
      <c r="C169" s="25">
        <v>2</v>
      </c>
      <c r="D169" s="26" t="s">
        <v>189</v>
      </c>
      <c r="E169" s="26" t="s">
        <v>163</v>
      </c>
      <c r="F169" s="26" t="s">
        <v>201</v>
      </c>
      <c r="G169" s="26"/>
      <c r="H169" s="19"/>
      <c r="I169" s="95">
        <f>I170</f>
        <v>821603.34199999995</v>
      </c>
      <c r="J169" s="27"/>
      <c r="K169" s="27"/>
      <c r="L169" s="27"/>
      <c r="M169" s="28"/>
      <c r="N169" s="11"/>
      <c r="O169" s="33"/>
      <c r="P169" s="33"/>
    </row>
    <row r="170" spans="1:16" ht="25.5" x14ac:dyDescent="0.2">
      <c r="A170" s="38" t="s">
        <v>193</v>
      </c>
      <c r="B170" s="18"/>
      <c r="C170" s="25"/>
      <c r="D170" s="26"/>
      <c r="E170" s="26"/>
      <c r="F170" s="26"/>
      <c r="G170" s="26" t="s">
        <v>202</v>
      </c>
      <c r="H170" s="19"/>
      <c r="I170" s="95">
        <f>I171+I174+I176</f>
        <v>821603.34199999995</v>
      </c>
      <c r="J170" s="27"/>
      <c r="K170" s="27"/>
      <c r="L170" s="27"/>
      <c r="M170" s="28"/>
      <c r="N170" s="11"/>
      <c r="O170" s="33"/>
      <c r="P170" s="33"/>
    </row>
    <row r="171" spans="1:16" ht="25.5" x14ac:dyDescent="0.2">
      <c r="A171" s="38" t="s">
        <v>195</v>
      </c>
      <c r="B171" s="18" t="s">
        <v>100</v>
      </c>
      <c r="C171" s="25">
        <v>2</v>
      </c>
      <c r="D171" s="26" t="s">
        <v>189</v>
      </c>
      <c r="E171" s="26" t="s">
        <v>163</v>
      </c>
      <c r="F171" s="26" t="s">
        <v>201</v>
      </c>
      <c r="G171" s="26" t="s">
        <v>203</v>
      </c>
      <c r="H171" s="19"/>
      <c r="I171" s="95">
        <f>SUM(I172:I173)</f>
        <v>789057.15399999998</v>
      </c>
      <c r="J171" s="27"/>
      <c r="K171" s="27"/>
      <c r="L171" s="27"/>
      <c r="M171" s="28"/>
      <c r="N171" s="11"/>
      <c r="O171" s="33"/>
      <c r="P171" s="33"/>
    </row>
    <row r="172" spans="1:16" ht="38.25" x14ac:dyDescent="0.2">
      <c r="A172" s="38" t="s">
        <v>204</v>
      </c>
      <c r="B172" s="18" t="s">
        <v>100</v>
      </c>
      <c r="C172" s="25">
        <v>2</v>
      </c>
      <c r="D172" s="26" t="s">
        <v>189</v>
      </c>
      <c r="E172" s="26" t="s">
        <v>163</v>
      </c>
      <c r="F172" s="26" t="s">
        <v>201</v>
      </c>
      <c r="G172" s="26" t="s">
        <v>203</v>
      </c>
      <c r="H172" s="19">
        <v>611</v>
      </c>
      <c r="I172" s="31">
        <f>791263.065-8205.911</f>
        <v>783057.15399999998</v>
      </c>
      <c r="J172" s="27"/>
      <c r="K172" s="27"/>
      <c r="L172" s="27"/>
      <c r="M172" s="28"/>
      <c r="N172" s="11"/>
      <c r="O172" s="33"/>
      <c r="P172" s="33"/>
    </row>
    <row r="173" spans="1:16" x14ac:dyDescent="0.2">
      <c r="A173" s="38" t="s">
        <v>185</v>
      </c>
      <c r="B173" s="18" t="s">
        <v>100</v>
      </c>
      <c r="C173" s="25">
        <v>2</v>
      </c>
      <c r="D173" s="26" t="s">
        <v>189</v>
      </c>
      <c r="E173" s="26" t="s">
        <v>163</v>
      </c>
      <c r="F173" s="26" t="s">
        <v>201</v>
      </c>
      <c r="G173" s="26" t="s">
        <v>203</v>
      </c>
      <c r="H173" s="19">
        <v>612</v>
      </c>
      <c r="I173" s="31">
        <v>6000</v>
      </c>
      <c r="J173" s="27"/>
      <c r="K173" s="27"/>
      <c r="L173" s="27"/>
      <c r="M173" s="28"/>
      <c r="N173" s="11"/>
      <c r="O173" s="33"/>
      <c r="P173" s="33"/>
    </row>
    <row r="174" spans="1:16" ht="25.5" x14ac:dyDescent="0.2">
      <c r="A174" s="38" t="s">
        <v>179</v>
      </c>
      <c r="B174" s="18" t="s">
        <v>100</v>
      </c>
      <c r="C174" s="25">
        <v>2</v>
      </c>
      <c r="D174" s="26" t="s">
        <v>189</v>
      </c>
      <c r="E174" s="26" t="s">
        <v>163</v>
      </c>
      <c r="F174" s="26" t="s">
        <v>201</v>
      </c>
      <c r="G174" s="26" t="s">
        <v>205</v>
      </c>
      <c r="H174" s="19"/>
      <c r="I174" s="95">
        <f>I175</f>
        <v>32546.187999999998</v>
      </c>
      <c r="J174" s="27"/>
      <c r="K174" s="27"/>
      <c r="L174" s="27"/>
      <c r="M174" s="28"/>
      <c r="N174" s="11"/>
      <c r="O174" s="33"/>
      <c r="P174" s="33"/>
    </row>
    <row r="175" spans="1:16" ht="38.25" x14ac:dyDescent="0.2">
      <c r="A175" s="38" t="s">
        <v>204</v>
      </c>
      <c r="B175" s="18" t="s">
        <v>100</v>
      </c>
      <c r="C175" s="25">
        <v>2</v>
      </c>
      <c r="D175" s="26" t="s">
        <v>189</v>
      </c>
      <c r="E175" s="26" t="s">
        <v>163</v>
      </c>
      <c r="F175" s="26" t="s">
        <v>201</v>
      </c>
      <c r="G175" s="26" t="s">
        <v>205</v>
      </c>
      <c r="H175" s="19">
        <v>611</v>
      </c>
      <c r="I175" s="31">
        <f>24340.277+8205.911</f>
        <v>32546.187999999998</v>
      </c>
      <c r="J175" s="27"/>
      <c r="K175" s="27"/>
      <c r="L175" s="27"/>
      <c r="M175" s="28"/>
      <c r="N175" s="11"/>
      <c r="O175" s="33"/>
      <c r="P175" s="33"/>
    </row>
    <row r="176" spans="1:16" ht="25.5" hidden="1" x14ac:dyDescent="0.2">
      <c r="A176" s="38" t="s">
        <v>206</v>
      </c>
      <c r="B176" s="18" t="s">
        <v>100</v>
      </c>
      <c r="C176" s="25">
        <v>2</v>
      </c>
      <c r="D176" s="26" t="s">
        <v>189</v>
      </c>
      <c r="E176" s="26" t="s">
        <v>163</v>
      </c>
      <c r="F176" s="26" t="s">
        <v>201</v>
      </c>
      <c r="G176" s="26" t="s">
        <v>207</v>
      </c>
      <c r="H176" s="19"/>
      <c r="I176" s="95">
        <f>I177</f>
        <v>0</v>
      </c>
      <c r="J176" s="27"/>
      <c r="K176" s="27"/>
      <c r="L176" s="27"/>
      <c r="M176" s="28"/>
      <c r="N176" s="11"/>
      <c r="O176" s="33"/>
      <c r="P176" s="33"/>
    </row>
    <row r="177" spans="1:17" ht="38.25" hidden="1" x14ac:dyDescent="0.2">
      <c r="A177" s="38" t="s">
        <v>204</v>
      </c>
      <c r="B177" s="18" t="s">
        <v>100</v>
      </c>
      <c r="C177" s="25">
        <v>2</v>
      </c>
      <c r="D177" s="26" t="s">
        <v>189</v>
      </c>
      <c r="E177" s="26" t="s">
        <v>163</v>
      </c>
      <c r="F177" s="26" t="s">
        <v>201</v>
      </c>
      <c r="G177" s="26" t="s">
        <v>207</v>
      </c>
      <c r="H177" s="19">
        <v>611</v>
      </c>
      <c r="I177" s="31"/>
      <c r="J177" s="27"/>
      <c r="K177" s="27"/>
      <c r="L177" s="27"/>
      <c r="M177" s="28"/>
      <c r="N177" s="11"/>
      <c r="O177" s="33"/>
      <c r="P177" s="33"/>
    </row>
    <row r="178" spans="1:17" x14ac:dyDescent="0.2">
      <c r="A178" s="38" t="s">
        <v>208</v>
      </c>
      <c r="B178" s="18" t="s">
        <v>100</v>
      </c>
      <c r="C178" s="25">
        <v>2</v>
      </c>
      <c r="D178" s="26" t="s">
        <v>189</v>
      </c>
      <c r="E178" s="26" t="s">
        <v>163</v>
      </c>
      <c r="F178" s="26" t="s">
        <v>209</v>
      </c>
      <c r="G178" s="26"/>
      <c r="H178" s="19"/>
      <c r="I178" s="95">
        <f>I179</f>
        <v>65660.870999999999</v>
      </c>
      <c r="J178" s="27"/>
      <c r="K178" s="27"/>
      <c r="L178" s="27"/>
      <c r="M178" s="28"/>
      <c r="N178" s="11"/>
      <c r="O178" s="33"/>
      <c r="P178" s="33"/>
    </row>
    <row r="179" spans="1:17" ht="28.5" customHeight="1" x14ac:dyDescent="0.2">
      <c r="A179" s="38" t="s">
        <v>210</v>
      </c>
      <c r="B179" s="18"/>
      <c r="C179" s="25"/>
      <c r="D179" s="26"/>
      <c r="E179" s="26"/>
      <c r="F179" s="26"/>
      <c r="G179" s="26" t="s">
        <v>211</v>
      </c>
      <c r="H179" s="19"/>
      <c r="I179" s="95">
        <f>I180</f>
        <v>65660.870999999999</v>
      </c>
      <c r="J179" s="27"/>
      <c r="K179" s="27"/>
      <c r="L179" s="27"/>
      <c r="M179" s="28"/>
      <c r="N179" s="11"/>
      <c r="O179" s="33"/>
      <c r="P179" s="33"/>
    </row>
    <row r="180" spans="1:17" ht="25.5" x14ac:dyDescent="0.2">
      <c r="A180" s="38" t="s">
        <v>179</v>
      </c>
      <c r="B180" s="18" t="s">
        <v>100</v>
      </c>
      <c r="C180" s="25">
        <v>2</v>
      </c>
      <c r="D180" s="26" t="s">
        <v>189</v>
      </c>
      <c r="E180" s="26" t="s">
        <v>163</v>
      </c>
      <c r="F180" s="26" t="s">
        <v>209</v>
      </c>
      <c r="G180" s="26" t="s">
        <v>211</v>
      </c>
      <c r="H180" s="19"/>
      <c r="I180" s="95">
        <f>I181</f>
        <v>65660.870999999999</v>
      </c>
      <c r="J180" s="27"/>
      <c r="K180" s="27"/>
      <c r="L180" s="27"/>
      <c r="M180" s="28"/>
      <c r="N180" s="11"/>
      <c r="O180" s="33"/>
      <c r="P180" s="33"/>
    </row>
    <row r="181" spans="1:17" ht="38.25" x14ac:dyDescent="0.2">
      <c r="A181" s="38" t="s">
        <v>204</v>
      </c>
      <c r="B181" s="18" t="s">
        <v>100</v>
      </c>
      <c r="C181" s="25">
        <v>2</v>
      </c>
      <c r="D181" s="26" t="s">
        <v>189</v>
      </c>
      <c r="E181" s="26" t="s">
        <v>163</v>
      </c>
      <c r="F181" s="26" t="s">
        <v>209</v>
      </c>
      <c r="G181" s="26" t="s">
        <v>211</v>
      </c>
      <c r="H181" s="19">
        <v>611</v>
      </c>
      <c r="I181" s="31">
        <v>65660.870999999999</v>
      </c>
      <c r="J181" s="27"/>
      <c r="K181" s="27"/>
      <c r="L181" s="27"/>
      <c r="M181" s="28"/>
      <c r="N181" s="11"/>
      <c r="O181" s="33"/>
      <c r="P181" s="33"/>
    </row>
    <row r="182" spans="1:17" x14ac:dyDescent="0.2">
      <c r="A182" s="38" t="s">
        <v>181</v>
      </c>
      <c r="B182" s="18" t="s">
        <v>100</v>
      </c>
      <c r="C182" s="25">
        <v>2</v>
      </c>
      <c r="D182" s="26" t="s">
        <v>189</v>
      </c>
      <c r="E182" s="26" t="s">
        <v>108</v>
      </c>
      <c r="F182" s="26" t="s">
        <v>182</v>
      </c>
      <c r="G182" s="26"/>
      <c r="H182" s="19"/>
      <c r="I182" s="95">
        <f>I183</f>
        <v>42168.112999999998</v>
      </c>
      <c r="J182" s="27"/>
      <c r="K182" s="27"/>
      <c r="L182" s="27"/>
      <c r="M182" s="28"/>
      <c r="N182" s="11"/>
      <c r="O182" s="33"/>
      <c r="P182" s="33"/>
    </row>
    <row r="183" spans="1:17" ht="38.25" x14ac:dyDescent="0.2">
      <c r="A183" s="50" t="s">
        <v>212</v>
      </c>
      <c r="B183" s="18" t="s">
        <v>100</v>
      </c>
      <c r="C183" s="25">
        <v>2</v>
      </c>
      <c r="D183" s="26" t="s">
        <v>189</v>
      </c>
      <c r="E183" s="26" t="s">
        <v>108</v>
      </c>
      <c r="F183" s="26" t="s">
        <v>182</v>
      </c>
      <c r="G183" s="51" t="s">
        <v>213</v>
      </c>
      <c r="H183" s="52" t="s">
        <v>214</v>
      </c>
      <c r="I183" s="95">
        <f>I184</f>
        <v>42168.112999999998</v>
      </c>
      <c r="J183" s="27"/>
      <c r="K183" s="27"/>
      <c r="L183" s="27"/>
      <c r="M183" s="28"/>
      <c r="N183" s="11"/>
      <c r="O183" s="33"/>
      <c r="P183" s="33"/>
    </row>
    <row r="184" spans="1:17" ht="25.5" x14ac:dyDescent="0.2">
      <c r="A184" s="50" t="s">
        <v>215</v>
      </c>
      <c r="B184" s="18" t="s">
        <v>100</v>
      </c>
      <c r="C184" s="25">
        <v>2</v>
      </c>
      <c r="D184" s="26" t="s">
        <v>189</v>
      </c>
      <c r="E184" s="26" t="s">
        <v>108</v>
      </c>
      <c r="F184" s="26" t="s">
        <v>182</v>
      </c>
      <c r="G184" s="51" t="s">
        <v>213</v>
      </c>
      <c r="H184" s="52" t="s">
        <v>216</v>
      </c>
      <c r="I184" s="31">
        <v>42168.112999999998</v>
      </c>
      <c r="J184" s="27"/>
      <c r="K184" s="27"/>
      <c r="L184" s="27"/>
      <c r="M184" s="28"/>
      <c r="N184" s="11"/>
      <c r="O184" s="33"/>
      <c r="P184" s="33"/>
    </row>
    <row r="185" spans="1:17" x14ac:dyDescent="0.2">
      <c r="A185" s="34" t="s">
        <v>69</v>
      </c>
      <c r="B185" s="18" t="s">
        <v>70</v>
      </c>
      <c r="C185" s="25">
        <v>0</v>
      </c>
      <c r="D185" s="26"/>
      <c r="E185" s="26"/>
      <c r="F185" s="26"/>
      <c r="G185" s="26"/>
      <c r="H185" s="19"/>
      <c r="I185" s="95">
        <f>I186</f>
        <v>932.58546000000001</v>
      </c>
      <c r="J185" s="27"/>
      <c r="K185" s="27"/>
      <c r="L185" s="27"/>
      <c r="M185" s="28"/>
      <c r="N185" s="11"/>
      <c r="O185" s="33"/>
      <c r="P185" s="33"/>
      <c r="Q185" s="23"/>
    </row>
    <row r="186" spans="1:17" x14ac:dyDescent="0.2">
      <c r="A186" s="17" t="s">
        <v>107</v>
      </c>
      <c r="B186" s="18" t="s">
        <v>70</v>
      </c>
      <c r="C186" s="25">
        <v>0</v>
      </c>
      <c r="D186" s="26" t="s">
        <v>189</v>
      </c>
      <c r="E186" s="25">
        <v>10</v>
      </c>
      <c r="F186" s="26"/>
      <c r="G186" s="26"/>
      <c r="H186" s="19"/>
      <c r="I186" s="95">
        <f>I190+I187</f>
        <v>932.58546000000001</v>
      </c>
      <c r="J186" s="27"/>
      <c r="K186" s="27"/>
      <c r="L186" s="27"/>
      <c r="M186" s="28"/>
      <c r="N186" s="11"/>
      <c r="O186" s="33"/>
      <c r="P186" s="33"/>
    </row>
    <row r="187" spans="1:17" x14ac:dyDescent="0.2">
      <c r="A187" s="17" t="s">
        <v>181</v>
      </c>
      <c r="B187" s="18" t="s">
        <v>70</v>
      </c>
      <c r="C187" s="25">
        <v>0</v>
      </c>
      <c r="D187" s="26" t="s">
        <v>189</v>
      </c>
      <c r="E187" s="26" t="s">
        <v>108</v>
      </c>
      <c r="F187" s="26" t="s">
        <v>182</v>
      </c>
      <c r="G187" s="26"/>
      <c r="H187" s="19"/>
      <c r="I187" s="95">
        <f>I188</f>
        <v>496.43545999999998</v>
      </c>
      <c r="J187" s="27"/>
      <c r="K187" s="27"/>
      <c r="L187" s="27"/>
      <c r="M187" s="28"/>
      <c r="N187" s="11"/>
      <c r="O187" s="33"/>
      <c r="P187" s="33"/>
    </row>
    <row r="188" spans="1:17" ht="25.5" x14ac:dyDescent="0.2">
      <c r="A188" s="17" t="s">
        <v>217</v>
      </c>
      <c r="B188" s="18" t="s">
        <v>70</v>
      </c>
      <c r="C188" s="25">
        <v>0</v>
      </c>
      <c r="D188" s="26" t="s">
        <v>189</v>
      </c>
      <c r="E188" s="26" t="s">
        <v>108</v>
      </c>
      <c r="F188" s="26" t="s">
        <v>182</v>
      </c>
      <c r="G188" s="26" t="s">
        <v>218</v>
      </c>
      <c r="H188" s="19"/>
      <c r="I188" s="95">
        <f>I189</f>
        <v>496.43545999999998</v>
      </c>
      <c r="J188" s="27"/>
      <c r="K188" s="27"/>
      <c r="L188" s="27"/>
      <c r="M188" s="28"/>
      <c r="N188" s="11"/>
      <c r="O188" s="33"/>
      <c r="P188" s="33"/>
    </row>
    <row r="189" spans="1:17" ht="25.5" x14ac:dyDescent="0.2">
      <c r="A189" s="17" t="s">
        <v>219</v>
      </c>
      <c r="B189" s="18" t="s">
        <v>70</v>
      </c>
      <c r="C189" s="25">
        <v>0</v>
      </c>
      <c r="D189" s="26" t="s">
        <v>189</v>
      </c>
      <c r="E189" s="26" t="s">
        <v>108</v>
      </c>
      <c r="F189" s="26" t="s">
        <v>182</v>
      </c>
      <c r="G189" s="26" t="s">
        <v>218</v>
      </c>
      <c r="H189" s="19">
        <v>313</v>
      </c>
      <c r="I189" s="31">
        <v>496.43545999999998</v>
      </c>
      <c r="J189" s="27"/>
      <c r="K189" s="27"/>
      <c r="L189" s="27"/>
      <c r="M189" s="28"/>
      <c r="N189" s="11"/>
      <c r="O189" s="33"/>
      <c r="P189" s="33"/>
    </row>
    <row r="190" spans="1:17" x14ac:dyDescent="0.2">
      <c r="A190" s="40" t="s">
        <v>109</v>
      </c>
      <c r="B190" s="18" t="s">
        <v>70</v>
      </c>
      <c r="C190" s="25">
        <v>0</v>
      </c>
      <c r="D190" s="26" t="s">
        <v>189</v>
      </c>
      <c r="E190" s="26" t="s">
        <v>108</v>
      </c>
      <c r="F190" s="26" t="s">
        <v>110</v>
      </c>
      <c r="G190" s="26"/>
      <c r="H190" s="19"/>
      <c r="I190" s="95">
        <f>I191</f>
        <v>436.15</v>
      </c>
      <c r="J190" s="27"/>
      <c r="K190" s="27"/>
      <c r="L190" s="27"/>
      <c r="M190" s="28"/>
      <c r="N190" s="11"/>
      <c r="O190" s="33"/>
      <c r="P190" s="33"/>
    </row>
    <row r="191" spans="1:17" ht="38.25" x14ac:dyDescent="0.2">
      <c r="A191" s="38" t="s">
        <v>220</v>
      </c>
      <c r="B191" s="18" t="s">
        <v>70</v>
      </c>
      <c r="C191" s="25">
        <v>0</v>
      </c>
      <c r="D191" s="26" t="s">
        <v>189</v>
      </c>
      <c r="E191" s="26" t="s">
        <v>108</v>
      </c>
      <c r="F191" s="26" t="s">
        <v>110</v>
      </c>
      <c r="G191" s="26" t="s">
        <v>221</v>
      </c>
      <c r="H191" s="19"/>
      <c r="I191" s="95">
        <f>SUM(I192:I194)</f>
        <v>436.15</v>
      </c>
      <c r="J191" s="27"/>
      <c r="K191" s="27"/>
      <c r="L191" s="27"/>
      <c r="M191" s="28"/>
      <c r="N191" s="11"/>
      <c r="O191" s="33"/>
      <c r="P191" s="33"/>
    </row>
    <row r="192" spans="1:17" x14ac:dyDescent="0.2">
      <c r="A192" s="38" t="s">
        <v>36</v>
      </c>
      <c r="B192" s="18" t="s">
        <v>70</v>
      </c>
      <c r="C192" s="25">
        <v>0</v>
      </c>
      <c r="D192" s="26" t="s">
        <v>189</v>
      </c>
      <c r="E192" s="26" t="s">
        <v>108</v>
      </c>
      <c r="F192" s="26" t="s">
        <v>110</v>
      </c>
      <c r="G192" s="26" t="s">
        <v>221</v>
      </c>
      <c r="H192" s="19">
        <v>121</v>
      </c>
      <c r="I192" s="31">
        <v>304.53100000000001</v>
      </c>
      <c r="J192" s="27"/>
      <c r="K192" s="27"/>
      <c r="L192" s="27"/>
      <c r="M192" s="28"/>
      <c r="N192" s="11"/>
      <c r="O192" s="33"/>
      <c r="P192" s="33"/>
    </row>
    <row r="193" spans="1:17" ht="38.25" x14ac:dyDescent="0.2">
      <c r="A193" s="38" t="s">
        <v>96</v>
      </c>
      <c r="B193" s="18" t="s">
        <v>70</v>
      </c>
      <c r="C193" s="25">
        <v>0</v>
      </c>
      <c r="D193" s="26" t="s">
        <v>189</v>
      </c>
      <c r="E193" s="26" t="s">
        <v>108</v>
      </c>
      <c r="F193" s="26" t="s">
        <v>110</v>
      </c>
      <c r="G193" s="26" t="s">
        <v>221</v>
      </c>
      <c r="H193" s="19">
        <v>129</v>
      </c>
      <c r="I193" s="31">
        <v>91.968999999999994</v>
      </c>
      <c r="J193" s="27"/>
      <c r="K193" s="27"/>
      <c r="L193" s="27"/>
      <c r="M193" s="28"/>
      <c r="N193" s="11"/>
      <c r="O193" s="33"/>
      <c r="P193" s="33"/>
    </row>
    <row r="194" spans="1:17" x14ac:dyDescent="0.2">
      <c r="A194" s="17" t="s">
        <v>97</v>
      </c>
      <c r="B194" s="18" t="s">
        <v>70</v>
      </c>
      <c r="C194" s="25">
        <v>0</v>
      </c>
      <c r="D194" s="26" t="s">
        <v>189</v>
      </c>
      <c r="E194" s="26" t="s">
        <v>108</v>
      </c>
      <c r="F194" s="26" t="s">
        <v>110</v>
      </c>
      <c r="G194" s="26" t="s">
        <v>221</v>
      </c>
      <c r="H194" s="19">
        <v>244</v>
      </c>
      <c r="I194" s="31">
        <v>39.65</v>
      </c>
      <c r="J194" s="27"/>
      <c r="K194" s="27"/>
      <c r="L194" s="27"/>
      <c r="M194" s="28"/>
      <c r="N194" s="11"/>
      <c r="O194" s="33"/>
      <c r="P194" s="33"/>
    </row>
    <row r="195" spans="1:17" ht="25.5" x14ac:dyDescent="0.2">
      <c r="A195" s="17" t="s">
        <v>222</v>
      </c>
      <c r="B195" s="18" t="s">
        <v>128</v>
      </c>
      <c r="C195" s="25"/>
      <c r="D195" s="26"/>
      <c r="E195" s="26"/>
      <c r="F195" s="26"/>
      <c r="G195" s="26"/>
      <c r="H195" s="19"/>
      <c r="I195" s="95">
        <f>I196+I210</f>
        <v>53442.923999999999</v>
      </c>
      <c r="J195" s="27"/>
      <c r="K195" s="27"/>
      <c r="L195" s="27"/>
      <c r="M195" s="28"/>
      <c r="N195" s="11"/>
      <c r="O195" s="33"/>
      <c r="P195" s="33"/>
      <c r="Q195" s="23"/>
    </row>
    <row r="196" spans="1:17" ht="33" customHeight="1" x14ac:dyDescent="0.2">
      <c r="A196" s="17" t="s">
        <v>223</v>
      </c>
      <c r="B196" s="18" t="s">
        <v>128</v>
      </c>
      <c r="C196" s="25">
        <v>1</v>
      </c>
      <c r="D196" s="26"/>
      <c r="E196" s="26"/>
      <c r="F196" s="26"/>
      <c r="G196" s="26"/>
      <c r="H196" s="19"/>
      <c r="I196" s="95">
        <f>I197</f>
        <v>1713.441</v>
      </c>
      <c r="J196" s="27"/>
      <c r="K196" s="27"/>
      <c r="L196" s="27"/>
      <c r="M196" s="28"/>
      <c r="N196" s="11"/>
      <c r="O196" s="33"/>
      <c r="P196" s="33"/>
    </row>
    <row r="197" spans="1:17" x14ac:dyDescent="0.2">
      <c r="A197" s="48" t="s">
        <v>224</v>
      </c>
      <c r="B197" s="18" t="s">
        <v>128</v>
      </c>
      <c r="C197" s="25">
        <v>1</v>
      </c>
      <c r="D197" s="26" t="s">
        <v>225</v>
      </c>
      <c r="E197" s="26"/>
      <c r="F197" s="26"/>
      <c r="G197" s="26"/>
      <c r="H197" s="19"/>
      <c r="I197" s="95">
        <f>I198</f>
        <v>1713.441</v>
      </c>
      <c r="J197" s="27"/>
      <c r="K197" s="27"/>
      <c r="L197" s="27"/>
      <c r="M197" s="28"/>
      <c r="N197" s="11"/>
      <c r="O197" s="33"/>
      <c r="P197" s="33"/>
    </row>
    <row r="198" spans="1:17" x14ac:dyDescent="0.2">
      <c r="A198" s="17" t="s">
        <v>226</v>
      </c>
      <c r="B198" s="18" t="s">
        <v>128</v>
      </c>
      <c r="C198" s="25">
        <v>1</v>
      </c>
      <c r="D198" s="26" t="s">
        <v>225</v>
      </c>
      <c r="E198" s="26" t="s">
        <v>227</v>
      </c>
      <c r="F198" s="26"/>
      <c r="G198" s="26"/>
      <c r="H198" s="19"/>
      <c r="I198" s="95">
        <f>I199</f>
        <v>1713.441</v>
      </c>
      <c r="J198" s="27"/>
      <c r="K198" s="27"/>
      <c r="L198" s="27"/>
      <c r="M198" s="28"/>
      <c r="N198" s="11"/>
      <c r="O198" s="33"/>
      <c r="P198" s="33"/>
    </row>
    <row r="199" spans="1:17" x14ac:dyDescent="0.2">
      <c r="A199" s="38" t="s">
        <v>228</v>
      </c>
      <c r="B199" s="18" t="s">
        <v>128</v>
      </c>
      <c r="C199" s="25">
        <v>1</v>
      </c>
      <c r="D199" s="26" t="s">
        <v>225</v>
      </c>
      <c r="E199" s="26" t="s">
        <v>227</v>
      </c>
      <c r="F199" s="26" t="s">
        <v>229</v>
      </c>
      <c r="G199" s="26"/>
      <c r="H199" s="19"/>
      <c r="I199" s="95">
        <f>I200</f>
        <v>1713.441</v>
      </c>
      <c r="J199" s="27"/>
      <c r="K199" s="27"/>
      <c r="L199" s="27"/>
      <c r="M199" s="28"/>
      <c r="N199" s="11"/>
      <c r="O199" s="33"/>
      <c r="P199" s="33"/>
    </row>
    <row r="200" spans="1:17" ht="25.5" x14ac:dyDescent="0.2">
      <c r="A200" s="34" t="s">
        <v>32</v>
      </c>
      <c r="B200" s="18"/>
      <c r="C200" s="25"/>
      <c r="D200" s="26"/>
      <c r="E200" s="26"/>
      <c r="F200" s="26"/>
      <c r="G200" s="26" t="s">
        <v>230</v>
      </c>
      <c r="H200" s="19"/>
      <c r="I200" s="95">
        <f>I201+I204</f>
        <v>1713.441</v>
      </c>
      <c r="J200" s="27"/>
      <c r="K200" s="27"/>
      <c r="L200" s="27"/>
      <c r="M200" s="28"/>
      <c r="N200" s="11"/>
      <c r="O200" s="33"/>
      <c r="P200" s="33"/>
    </row>
    <row r="201" spans="1:17" ht="25.5" x14ac:dyDescent="0.2">
      <c r="A201" s="34" t="s">
        <v>231</v>
      </c>
      <c r="B201" s="18" t="s">
        <v>128</v>
      </c>
      <c r="C201" s="25">
        <v>1</v>
      </c>
      <c r="D201" s="26" t="s">
        <v>225</v>
      </c>
      <c r="E201" s="26" t="s">
        <v>227</v>
      </c>
      <c r="F201" s="26" t="s">
        <v>229</v>
      </c>
      <c r="G201" s="26" t="s">
        <v>232</v>
      </c>
      <c r="H201" s="19"/>
      <c r="I201" s="95">
        <f>SUM(I202:I203)</f>
        <v>1543.261</v>
      </c>
      <c r="J201" s="27"/>
      <c r="K201" s="27"/>
      <c r="L201" s="27"/>
      <c r="M201" s="28"/>
      <c r="N201" s="11"/>
      <c r="O201" s="33"/>
      <c r="P201" s="33"/>
    </row>
    <row r="202" spans="1:17" x14ac:dyDescent="0.2">
      <c r="A202" s="38" t="s">
        <v>36</v>
      </c>
      <c r="B202" s="18" t="s">
        <v>128</v>
      </c>
      <c r="C202" s="25">
        <v>1</v>
      </c>
      <c r="D202" s="26" t="s">
        <v>225</v>
      </c>
      <c r="E202" s="26" t="s">
        <v>227</v>
      </c>
      <c r="F202" s="26" t="s">
        <v>229</v>
      </c>
      <c r="G202" s="26" t="s">
        <v>232</v>
      </c>
      <c r="H202" s="19">
        <v>121</v>
      </c>
      <c r="I202" s="31">
        <v>1185.3</v>
      </c>
      <c r="J202" s="27"/>
      <c r="K202" s="27"/>
      <c r="L202" s="27"/>
      <c r="M202" s="28"/>
      <c r="N202" s="11"/>
      <c r="O202" s="33"/>
      <c r="P202" s="33"/>
    </row>
    <row r="203" spans="1:17" ht="38.25" x14ac:dyDescent="0.2">
      <c r="A203" s="38" t="s">
        <v>96</v>
      </c>
      <c r="B203" s="18" t="s">
        <v>128</v>
      </c>
      <c r="C203" s="25">
        <v>1</v>
      </c>
      <c r="D203" s="26" t="s">
        <v>225</v>
      </c>
      <c r="E203" s="26" t="s">
        <v>227</v>
      </c>
      <c r="F203" s="26" t="s">
        <v>229</v>
      </c>
      <c r="G203" s="26" t="s">
        <v>232</v>
      </c>
      <c r="H203" s="19">
        <v>129</v>
      </c>
      <c r="I203" s="31">
        <v>357.96100000000001</v>
      </c>
      <c r="J203" s="27"/>
      <c r="K203" s="27"/>
      <c r="L203" s="27"/>
      <c r="M203" s="28"/>
      <c r="N203" s="11"/>
      <c r="O203" s="33"/>
      <c r="P203" s="33"/>
    </row>
    <row r="204" spans="1:17" ht="25.5" x14ac:dyDescent="0.2">
      <c r="A204" s="17" t="s">
        <v>40</v>
      </c>
      <c r="B204" s="18" t="s">
        <v>128</v>
      </c>
      <c r="C204" s="25">
        <v>1</v>
      </c>
      <c r="D204" s="26" t="s">
        <v>225</v>
      </c>
      <c r="E204" s="26" t="s">
        <v>227</v>
      </c>
      <c r="F204" s="26" t="s">
        <v>229</v>
      </c>
      <c r="G204" s="26" t="s">
        <v>233</v>
      </c>
      <c r="H204" s="19"/>
      <c r="I204" s="95">
        <f>SUM(I205:I209)</f>
        <v>170.17999999999998</v>
      </c>
      <c r="J204" s="27"/>
      <c r="K204" s="27"/>
      <c r="L204" s="27"/>
      <c r="M204" s="28"/>
      <c r="N204" s="11"/>
      <c r="O204" s="33"/>
      <c r="P204" s="33"/>
    </row>
    <row r="205" spans="1:17" ht="25.5" x14ac:dyDescent="0.2">
      <c r="A205" s="38" t="s">
        <v>234</v>
      </c>
      <c r="B205" s="18" t="s">
        <v>128</v>
      </c>
      <c r="C205" s="25">
        <v>1</v>
      </c>
      <c r="D205" s="26" t="s">
        <v>225</v>
      </c>
      <c r="E205" s="26" t="s">
        <v>227</v>
      </c>
      <c r="F205" s="26" t="s">
        <v>229</v>
      </c>
      <c r="G205" s="26" t="s">
        <v>233</v>
      </c>
      <c r="H205" s="19">
        <v>242</v>
      </c>
      <c r="I205" s="31">
        <v>36</v>
      </c>
      <c r="J205" s="27"/>
      <c r="K205" s="27"/>
      <c r="L205" s="27"/>
      <c r="M205" s="28"/>
      <c r="N205" s="11"/>
      <c r="O205" s="33"/>
      <c r="P205" s="33"/>
    </row>
    <row r="206" spans="1:17" ht="25.5" x14ac:dyDescent="0.2">
      <c r="A206" s="38" t="s">
        <v>235</v>
      </c>
      <c r="B206" s="18" t="s">
        <v>128</v>
      </c>
      <c r="C206" s="25">
        <v>1</v>
      </c>
      <c r="D206" s="26" t="s">
        <v>225</v>
      </c>
      <c r="E206" s="26" t="s">
        <v>227</v>
      </c>
      <c r="F206" s="26" t="s">
        <v>229</v>
      </c>
      <c r="G206" s="26" t="s">
        <v>233</v>
      </c>
      <c r="H206" s="19">
        <v>244</v>
      </c>
      <c r="I206" s="31">
        <f>115.27+15</f>
        <v>130.26999999999998</v>
      </c>
      <c r="J206" s="27"/>
      <c r="K206" s="27"/>
      <c r="L206" s="27"/>
      <c r="M206" s="28"/>
      <c r="N206" s="11"/>
      <c r="O206" s="33"/>
      <c r="P206" s="33"/>
    </row>
    <row r="207" spans="1:17" x14ac:dyDescent="0.2">
      <c r="A207" s="17" t="s">
        <v>44</v>
      </c>
      <c r="B207" s="18" t="s">
        <v>128</v>
      </c>
      <c r="C207" s="25">
        <v>1</v>
      </c>
      <c r="D207" s="26" t="s">
        <v>225</v>
      </c>
      <c r="E207" s="26" t="s">
        <v>227</v>
      </c>
      <c r="F207" s="26" t="s">
        <v>229</v>
      </c>
      <c r="G207" s="26" t="s">
        <v>233</v>
      </c>
      <c r="H207" s="19">
        <v>851</v>
      </c>
      <c r="I207" s="31">
        <v>2.2599999999999998</v>
      </c>
      <c r="J207" s="27"/>
      <c r="K207" s="27"/>
      <c r="L207" s="27"/>
      <c r="M207" s="28"/>
      <c r="N207" s="11"/>
      <c r="O207" s="33"/>
      <c r="P207" s="33"/>
    </row>
    <row r="208" spans="1:17" x14ac:dyDescent="0.2">
      <c r="A208" s="17" t="s">
        <v>45</v>
      </c>
      <c r="B208" s="18" t="s">
        <v>128</v>
      </c>
      <c r="C208" s="25">
        <v>1</v>
      </c>
      <c r="D208" s="26" t="s">
        <v>225</v>
      </c>
      <c r="E208" s="26" t="s">
        <v>227</v>
      </c>
      <c r="F208" s="26" t="s">
        <v>229</v>
      </c>
      <c r="G208" s="26" t="s">
        <v>233</v>
      </c>
      <c r="H208" s="19">
        <v>852</v>
      </c>
      <c r="I208" s="31">
        <v>1.65</v>
      </c>
      <c r="J208" s="27"/>
      <c r="K208" s="27"/>
      <c r="L208" s="27"/>
      <c r="M208" s="28"/>
      <c r="N208" s="11"/>
      <c r="O208" s="33"/>
      <c r="P208" s="33"/>
    </row>
    <row r="209" spans="1:16" hidden="1" x14ac:dyDescent="0.2">
      <c r="A209" s="17" t="s">
        <v>46</v>
      </c>
      <c r="B209" s="18" t="s">
        <v>128</v>
      </c>
      <c r="C209" s="25">
        <v>1</v>
      </c>
      <c r="D209" s="26" t="s">
        <v>225</v>
      </c>
      <c r="E209" s="26" t="s">
        <v>227</v>
      </c>
      <c r="F209" s="26" t="s">
        <v>229</v>
      </c>
      <c r="G209" s="26" t="s">
        <v>233</v>
      </c>
      <c r="H209" s="19">
        <v>853</v>
      </c>
      <c r="I209" s="31"/>
      <c r="J209" s="27"/>
      <c r="K209" s="27"/>
      <c r="L209" s="27"/>
      <c r="M209" s="28"/>
      <c r="N209" s="11"/>
      <c r="O209" s="33"/>
      <c r="P209" s="33"/>
    </row>
    <row r="210" spans="1:16" ht="30.75" customHeight="1" x14ac:dyDescent="0.2">
      <c r="A210" s="35" t="s">
        <v>236</v>
      </c>
      <c r="B210" s="18" t="s">
        <v>128</v>
      </c>
      <c r="C210" s="25">
        <v>2</v>
      </c>
      <c r="D210" s="26"/>
      <c r="E210" s="26"/>
      <c r="F210" s="26"/>
      <c r="G210" s="26"/>
      <c r="H210" s="19"/>
      <c r="I210" s="95">
        <f>I211</f>
        <v>51729.483</v>
      </c>
      <c r="J210" s="27"/>
      <c r="K210" s="27"/>
      <c r="L210" s="27"/>
      <c r="M210" s="28"/>
      <c r="N210" s="11"/>
      <c r="O210" s="33"/>
      <c r="P210" s="33"/>
    </row>
    <row r="211" spans="1:16" x14ac:dyDescent="0.2">
      <c r="A211" s="48" t="s">
        <v>224</v>
      </c>
      <c r="B211" s="18" t="s">
        <v>128</v>
      </c>
      <c r="C211" s="25">
        <v>2</v>
      </c>
      <c r="D211" s="26" t="s">
        <v>225</v>
      </c>
      <c r="E211" s="26"/>
      <c r="F211" s="26"/>
      <c r="G211" s="26"/>
      <c r="H211" s="19"/>
      <c r="I211" s="95">
        <f>I212+I218</f>
        <v>51729.483</v>
      </c>
      <c r="J211" s="27"/>
      <c r="K211" s="27"/>
      <c r="L211" s="27"/>
      <c r="M211" s="28"/>
      <c r="N211" s="11"/>
      <c r="O211" s="33"/>
      <c r="P211" s="33"/>
    </row>
    <row r="212" spans="1:16" hidden="1" x14ac:dyDescent="0.2">
      <c r="A212" s="38" t="s">
        <v>199</v>
      </c>
      <c r="B212" s="18" t="s">
        <v>128</v>
      </c>
      <c r="C212" s="25">
        <v>2</v>
      </c>
      <c r="D212" s="26" t="s">
        <v>225</v>
      </c>
      <c r="E212" s="26" t="s">
        <v>163</v>
      </c>
      <c r="F212" s="26"/>
      <c r="G212" s="26"/>
      <c r="H212" s="19"/>
      <c r="I212" s="95">
        <f>I213</f>
        <v>0</v>
      </c>
      <c r="J212" s="27"/>
      <c r="K212" s="27"/>
      <c r="L212" s="27"/>
      <c r="M212" s="28"/>
      <c r="N212" s="11"/>
      <c r="O212" s="33"/>
      <c r="P212" s="33"/>
    </row>
    <row r="213" spans="1:16" hidden="1" x14ac:dyDescent="0.2">
      <c r="A213" s="38" t="s">
        <v>208</v>
      </c>
      <c r="B213" s="18" t="s">
        <v>128</v>
      </c>
      <c r="C213" s="25">
        <v>2</v>
      </c>
      <c r="D213" s="26" t="s">
        <v>225</v>
      </c>
      <c r="E213" s="26" t="s">
        <v>163</v>
      </c>
      <c r="F213" s="26" t="s">
        <v>209</v>
      </c>
      <c r="G213" s="26"/>
      <c r="H213" s="19"/>
      <c r="I213" s="95">
        <f>I214</f>
        <v>0</v>
      </c>
      <c r="J213" s="27"/>
      <c r="K213" s="27"/>
      <c r="L213" s="27"/>
      <c r="M213" s="28"/>
      <c r="N213" s="11"/>
      <c r="O213" s="33"/>
      <c r="P213" s="33"/>
    </row>
    <row r="214" spans="1:16" ht="27" hidden="1" customHeight="1" x14ac:dyDescent="0.2">
      <c r="A214" s="38" t="s">
        <v>210</v>
      </c>
      <c r="B214" s="18"/>
      <c r="C214" s="25"/>
      <c r="D214" s="26"/>
      <c r="E214" s="26"/>
      <c r="F214" s="26"/>
      <c r="G214" s="26" t="s">
        <v>237</v>
      </c>
      <c r="H214" s="19"/>
      <c r="I214" s="95">
        <f>I215</f>
        <v>0</v>
      </c>
      <c r="J214" s="27"/>
      <c r="K214" s="27"/>
      <c r="L214" s="27"/>
      <c r="M214" s="28"/>
      <c r="N214" s="11"/>
      <c r="O214" s="33"/>
      <c r="P214" s="33"/>
    </row>
    <row r="215" spans="1:16" ht="25.5" hidden="1" x14ac:dyDescent="0.2">
      <c r="A215" s="38" t="s">
        <v>179</v>
      </c>
      <c r="B215" s="18" t="s">
        <v>128</v>
      </c>
      <c r="C215" s="25">
        <v>2</v>
      </c>
      <c r="D215" s="26" t="s">
        <v>225</v>
      </c>
      <c r="E215" s="26" t="s">
        <v>163</v>
      </c>
      <c r="F215" s="26" t="s">
        <v>209</v>
      </c>
      <c r="G215" s="26" t="s">
        <v>238</v>
      </c>
      <c r="H215" s="19"/>
      <c r="I215" s="95">
        <f>SUM(I216:I217)</f>
        <v>0</v>
      </c>
      <c r="J215" s="27"/>
      <c r="K215" s="27"/>
      <c r="L215" s="27"/>
      <c r="M215" s="28"/>
      <c r="N215" s="11"/>
      <c r="O215" s="33"/>
      <c r="P215" s="33"/>
    </row>
    <row r="216" spans="1:16" ht="38.25" hidden="1" x14ac:dyDescent="0.2">
      <c r="A216" s="38" t="s">
        <v>204</v>
      </c>
      <c r="B216" s="18" t="s">
        <v>128</v>
      </c>
      <c r="C216" s="25">
        <v>2</v>
      </c>
      <c r="D216" s="26" t="s">
        <v>225</v>
      </c>
      <c r="E216" s="26" t="s">
        <v>163</v>
      </c>
      <c r="F216" s="26" t="s">
        <v>209</v>
      </c>
      <c r="G216" s="26" t="s">
        <v>238</v>
      </c>
      <c r="H216" s="19">
        <v>611</v>
      </c>
      <c r="I216" s="31"/>
      <c r="J216" s="27"/>
      <c r="K216" s="27"/>
      <c r="L216" s="27"/>
      <c r="M216" s="28"/>
      <c r="N216" s="11"/>
      <c r="O216" s="33"/>
      <c r="P216" s="33"/>
    </row>
    <row r="217" spans="1:16" hidden="1" x14ac:dyDescent="0.2">
      <c r="A217" s="38" t="s">
        <v>185</v>
      </c>
      <c r="B217" s="18" t="s">
        <v>128</v>
      </c>
      <c r="C217" s="25">
        <v>2</v>
      </c>
      <c r="D217" s="26" t="s">
        <v>225</v>
      </c>
      <c r="E217" s="26" t="s">
        <v>163</v>
      </c>
      <c r="F217" s="26" t="s">
        <v>209</v>
      </c>
      <c r="G217" s="26" t="s">
        <v>238</v>
      </c>
      <c r="H217" s="19">
        <v>612</v>
      </c>
      <c r="I217" s="31"/>
      <c r="J217" s="27"/>
      <c r="K217" s="27"/>
      <c r="L217" s="27"/>
      <c r="M217" s="28"/>
      <c r="N217" s="11"/>
      <c r="O217" s="33"/>
      <c r="P217" s="33"/>
    </row>
    <row r="218" spans="1:16" x14ac:dyDescent="0.2">
      <c r="A218" s="38" t="s">
        <v>239</v>
      </c>
      <c r="B218" s="18" t="s">
        <v>128</v>
      </c>
      <c r="C218" s="25">
        <v>2</v>
      </c>
      <c r="D218" s="26" t="s">
        <v>225</v>
      </c>
      <c r="E218" s="26" t="s">
        <v>227</v>
      </c>
      <c r="F218" s="26"/>
      <c r="G218" s="26"/>
      <c r="H218" s="19"/>
      <c r="I218" s="95">
        <f>I219+I238</f>
        <v>51729.483</v>
      </c>
      <c r="J218" s="27"/>
      <c r="K218" s="27"/>
      <c r="L218" s="27"/>
      <c r="M218" s="28"/>
      <c r="N218" s="11"/>
      <c r="O218" s="33"/>
      <c r="P218" s="33"/>
    </row>
    <row r="219" spans="1:16" ht="13.5" customHeight="1" x14ac:dyDescent="0.2">
      <c r="A219" s="38" t="s">
        <v>240</v>
      </c>
      <c r="B219" s="18" t="s">
        <v>128</v>
      </c>
      <c r="C219" s="25">
        <v>2</v>
      </c>
      <c r="D219" s="26" t="s">
        <v>225</v>
      </c>
      <c r="E219" s="26" t="s">
        <v>227</v>
      </c>
      <c r="F219" s="26" t="s">
        <v>241</v>
      </c>
      <c r="G219" s="26"/>
      <c r="H219" s="19"/>
      <c r="I219" s="95">
        <f>I220+I230</f>
        <v>44013.849000000002</v>
      </c>
      <c r="J219" s="27"/>
      <c r="K219" s="27"/>
      <c r="L219" s="27"/>
      <c r="M219" s="28"/>
      <c r="N219" s="11"/>
      <c r="O219" s="33"/>
      <c r="P219" s="33"/>
    </row>
    <row r="220" spans="1:16" ht="25.5" x14ac:dyDescent="0.2">
      <c r="A220" s="38" t="s">
        <v>242</v>
      </c>
      <c r="B220" s="18"/>
      <c r="C220" s="25"/>
      <c r="D220" s="26"/>
      <c r="E220" s="26"/>
      <c r="F220" s="26"/>
      <c r="G220" s="26" t="s">
        <v>243</v>
      </c>
      <c r="H220" s="19"/>
      <c r="I220" s="95">
        <f>I221</f>
        <v>28290.251</v>
      </c>
      <c r="J220" s="27"/>
      <c r="K220" s="27"/>
      <c r="L220" s="27"/>
      <c r="M220" s="28"/>
      <c r="N220" s="11"/>
      <c r="O220" s="33"/>
      <c r="P220" s="33"/>
    </row>
    <row r="221" spans="1:16" ht="25.5" x14ac:dyDescent="0.2">
      <c r="A221" s="38" t="s">
        <v>179</v>
      </c>
      <c r="B221" s="18" t="s">
        <v>128</v>
      </c>
      <c r="C221" s="25">
        <v>2</v>
      </c>
      <c r="D221" s="26" t="s">
        <v>225</v>
      </c>
      <c r="E221" s="26" t="s">
        <v>227</v>
      </c>
      <c r="F221" s="26" t="s">
        <v>241</v>
      </c>
      <c r="G221" s="26" t="s">
        <v>244</v>
      </c>
      <c r="H221" s="19"/>
      <c r="I221" s="95">
        <f>SUM(I222:I229)</f>
        <v>28290.251</v>
      </c>
      <c r="J221" s="27"/>
      <c r="K221" s="27"/>
      <c r="L221" s="27"/>
      <c r="M221" s="28"/>
      <c r="N221" s="11"/>
      <c r="O221" s="33"/>
      <c r="P221" s="33"/>
    </row>
    <row r="222" spans="1:16" x14ac:dyDescent="0.2">
      <c r="A222" s="38" t="s">
        <v>105</v>
      </c>
      <c r="B222" s="18" t="s">
        <v>128</v>
      </c>
      <c r="C222" s="25">
        <v>2</v>
      </c>
      <c r="D222" s="26" t="s">
        <v>225</v>
      </c>
      <c r="E222" s="26" t="s">
        <v>227</v>
      </c>
      <c r="F222" s="26" t="s">
        <v>241</v>
      </c>
      <c r="G222" s="26" t="s">
        <v>244</v>
      </c>
      <c r="H222" s="19">
        <v>111</v>
      </c>
      <c r="I222" s="31">
        <v>17872.363000000001</v>
      </c>
      <c r="J222" s="27"/>
      <c r="K222" s="27"/>
      <c r="L222" s="27"/>
      <c r="M222" s="28"/>
      <c r="N222" s="11"/>
      <c r="O222" s="33"/>
      <c r="P222" s="33"/>
    </row>
    <row r="223" spans="1:16" ht="25.5" x14ac:dyDescent="0.2">
      <c r="A223" s="38" t="s">
        <v>245</v>
      </c>
      <c r="B223" s="18" t="s">
        <v>128</v>
      </c>
      <c r="C223" s="25">
        <v>2</v>
      </c>
      <c r="D223" s="26" t="s">
        <v>225</v>
      </c>
      <c r="E223" s="26" t="s">
        <v>227</v>
      </c>
      <c r="F223" s="26" t="s">
        <v>241</v>
      </c>
      <c r="G223" s="26" t="s">
        <v>244</v>
      </c>
      <c r="H223" s="19">
        <v>112</v>
      </c>
      <c r="I223" s="31">
        <v>847.01800000000003</v>
      </c>
      <c r="J223" s="27"/>
      <c r="K223" s="27"/>
      <c r="L223" s="27"/>
      <c r="M223" s="28"/>
      <c r="N223" s="11"/>
      <c r="O223" s="33"/>
      <c r="P223" s="33"/>
    </row>
    <row r="224" spans="1:16" ht="38.25" x14ac:dyDescent="0.2">
      <c r="A224" s="38" t="s">
        <v>106</v>
      </c>
      <c r="B224" s="18" t="s">
        <v>128</v>
      </c>
      <c r="C224" s="25">
        <v>2</v>
      </c>
      <c r="D224" s="26" t="s">
        <v>225</v>
      </c>
      <c r="E224" s="26" t="s">
        <v>227</v>
      </c>
      <c r="F224" s="26" t="s">
        <v>241</v>
      </c>
      <c r="G224" s="26" t="s">
        <v>244</v>
      </c>
      <c r="H224" s="19">
        <v>119</v>
      </c>
      <c r="I224" s="31">
        <v>5397.4530000000004</v>
      </c>
      <c r="J224" s="27"/>
      <c r="K224" s="27"/>
      <c r="L224" s="27"/>
      <c r="M224" s="28"/>
      <c r="N224" s="11"/>
      <c r="O224" s="33"/>
      <c r="P224" s="33"/>
    </row>
    <row r="225" spans="1:16" ht="25.5" x14ac:dyDescent="0.2">
      <c r="A225" s="38" t="s">
        <v>234</v>
      </c>
      <c r="B225" s="18" t="s">
        <v>128</v>
      </c>
      <c r="C225" s="25">
        <v>2</v>
      </c>
      <c r="D225" s="26" t="s">
        <v>225</v>
      </c>
      <c r="E225" s="26" t="s">
        <v>227</v>
      </c>
      <c r="F225" s="26" t="s">
        <v>241</v>
      </c>
      <c r="G225" s="26" t="s">
        <v>244</v>
      </c>
      <c r="H225" s="19">
        <v>242</v>
      </c>
      <c r="I225" s="31">
        <v>56</v>
      </c>
      <c r="J225" s="27"/>
      <c r="K225" s="27"/>
      <c r="L225" s="27"/>
      <c r="M225" s="28"/>
      <c r="N225" s="11"/>
      <c r="O225" s="33"/>
      <c r="P225" s="33"/>
    </row>
    <row r="226" spans="1:16" ht="25.5" x14ac:dyDescent="0.2">
      <c r="A226" s="38" t="s">
        <v>235</v>
      </c>
      <c r="B226" s="18" t="s">
        <v>128</v>
      </c>
      <c r="C226" s="25">
        <v>2</v>
      </c>
      <c r="D226" s="26" t="s">
        <v>225</v>
      </c>
      <c r="E226" s="26" t="s">
        <v>227</v>
      </c>
      <c r="F226" s="26" t="s">
        <v>241</v>
      </c>
      <c r="G226" s="26" t="s">
        <v>244</v>
      </c>
      <c r="H226" s="19">
        <v>244</v>
      </c>
      <c r="I226" s="31">
        <v>2482.5369999999998</v>
      </c>
      <c r="J226" s="27"/>
      <c r="K226" s="27"/>
      <c r="L226" s="27"/>
      <c r="M226" s="28"/>
      <c r="N226" s="11"/>
      <c r="O226" s="33"/>
      <c r="P226" s="33"/>
    </row>
    <row r="227" spans="1:16" x14ac:dyDescent="0.2">
      <c r="A227" s="17" t="s">
        <v>44</v>
      </c>
      <c r="B227" s="18" t="s">
        <v>128</v>
      </c>
      <c r="C227" s="25">
        <v>2</v>
      </c>
      <c r="D227" s="26" t="s">
        <v>225</v>
      </c>
      <c r="E227" s="26" t="s">
        <v>227</v>
      </c>
      <c r="F227" s="26" t="s">
        <v>241</v>
      </c>
      <c r="G227" s="26" t="s">
        <v>244</v>
      </c>
      <c r="H227" s="19">
        <v>851</v>
      </c>
      <c r="I227" s="31">
        <v>1598.1559999999999</v>
      </c>
      <c r="J227" s="27"/>
      <c r="K227" s="27"/>
      <c r="L227" s="27"/>
      <c r="M227" s="28"/>
      <c r="N227" s="11"/>
      <c r="O227" s="33"/>
      <c r="P227" s="33"/>
    </row>
    <row r="228" spans="1:16" x14ac:dyDescent="0.2">
      <c r="A228" s="38" t="s">
        <v>45</v>
      </c>
      <c r="B228" s="18" t="s">
        <v>128</v>
      </c>
      <c r="C228" s="25">
        <v>2</v>
      </c>
      <c r="D228" s="26" t="s">
        <v>225</v>
      </c>
      <c r="E228" s="26" t="s">
        <v>227</v>
      </c>
      <c r="F228" s="26" t="s">
        <v>241</v>
      </c>
      <c r="G228" s="26" t="s">
        <v>244</v>
      </c>
      <c r="H228" s="19">
        <v>852</v>
      </c>
      <c r="I228" s="31">
        <f>8.36+28.364</f>
        <v>36.724000000000004</v>
      </c>
      <c r="J228" s="27"/>
      <c r="K228" s="27"/>
      <c r="L228" s="27"/>
      <c r="M228" s="28"/>
      <c r="N228" s="11"/>
      <c r="O228" s="33"/>
      <c r="P228" s="33"/>
    </row>
    <row r="229" spans="1:16" x14ac:dyDescent="0.2">
      <c r="A229" s="17" t="s">
        <v>46</v>
      </c>
      <c r="B229" s="18" t="s">
        <v>128</v>
      </c>
      <c r="C229" s="25">
        <v>2</v>
      </c>
      <c r="D229" s="26" t="s">
        <v>225</v>
      </c>
      <c r="E229" s="26" t="s">
        <v>227</v>
      </c>
      <c r="F229" s="26" t="s">
        <v>241</v>
      </c>
      <c r="G229" s="26" t="s">
        <v>244</v>
      </c>
      <c r="H229" s="19">
        <v>853</v>
      </c>
      <c r="I229" s="31"/>
      <c r="J229" s="27"/>
      <c r="K229" s="27"/>
      <c r="L229" s="27"/>
      <c r="M229" s="28"/>
      <c r="N229" s="11"/>
      <c r="O229" s="33"/>
      <c r="P229" s="33"/>
    </row>
    <row r="230" spans="1:16" x14ac:dyDescent="0.2">
      <c r="A230" s="53" t="s">
        <v>246</v>
      </c>
      <c r="B230" s="18"/>
      <c r="C230" s="25"/>
      <c r="D230" s="26"/>
      <c r="E230" s="26"/>
      <c r="F230" s="26"/>
      <c r="G230" s="26" t="s">
        <v>247</v>
      </c>
      <c r="H230" s="19"/>
      <c r="I230" s="95">
        <f>I231</f>
        <v>15723.598</v>
      </c>
      <c r="J230" s="27"/>
      <c r="K230" s="27"/>
      <c r="L230" s="27"/>
      <c r="M230" s="28"/>
      <c r="N230" s="11"/>
      <c r="O230" s="33"/>
      <c r="P230" s="33"/>
    </row>
    <row r="231" spans="1:16" ht="25.5" x14ac:dyDescent="0.2">
      <c r="A231" s="38" t="s">
        <v>179</v>
      </c>
      <c r="B231" s="18" t="s">
        <v>128</v>
      </c>
      <c r="C231" s="25">
        <v>2</v>
      </c>
      <c r="D231" s="26" t="s">
        <v>225</v>
      </c>
      <c r="E231" s="26" t="s">
        <v>227</v>
      </c>
      <c r="F231" s="26" t="s">
        <v>241</v>
      </c>
      <c r="G231" s="26" t="s">
        <v>248</v>
      </c>
      <c r="H231" s="19"/>
      <c r="I231" s="95">
        <f>SUM(I232:I237)</f>
        <v>15723.598</v>
      </c>
      <c r="J231" s="27"/>
      <c r="K231" s="27"/>
      <c r="L231" s="27"/>
      <c r="M231" s="28"/>
      <c r="N231" s="11"/>
      <c r="O231" s="33"/>
      <c r="P231" s="33"/>
    </row>
    <row r="232" spans="1:16" x14ac:dyDescent="0.2">
      <c r="A232" s="38" t="s">
        <v>105</v>
      </c>
      <c r="B232" s="18" t="s">
        <v>128</v>
      </c>
      <c r="C232" s="25">
        <v>2</v>
      </c>
      <c r="D232" s="26" t="s">
        <v>225</v>
      </c>
      <c r="E232" s="26" t="s">
        <v>227</v>
      </c>
      <c r="F232" s="26" t="s">
        <v>241</v>
      </c>
      <c r="G232" s="26" t="s">
        <v>248</v>
      </c>
      <c r="H232" s="19">
        <v>111</v>
      </c>
      <c r="I232" s="31">
        <v>11460.874</v>
      </c>
      <c r="J232" s="27"/>
      <c r="K232" s="27"/>
      <c r="L232" s="27"/>
      <c r="M232" s="28"/>
      <c r="N232" s="11"/>
      <c r="O232" s="33"/>
      <c r="P232" s="33"/>
    </row>
    <row r="233" spans="1:16" ht="25.5" x14ac:dyDescent="0.2">
      <c r="A233" s="38" t="s">
        <v>245</v>
      </c>
      <c r="B233" s="18" t="s">
        <v>128</v>
      </c>
      <c r="C233" s="25">
        <v>2</v>
      </c>
      <c r="D233" s="26" t="s">
        <v>225</v>
      </c>
      <c r="E233" s="26" t="s">
        <v>227</v>
      </c>
      <c r="F233" s="26" t="s">
        <v>241</v>
      </c>
      <c r="G233" s="26" t="s">
        <v>248</v>
      </c>
      <c r="H233" s="19">
        <v>112</v>
      </c>
      <c r="I233" s="31">
        <v>324.48</v>
      </c>
      <c r="J233" s="27"/>
      <c r="K233" s="27"/>
      <c r="L233" s="27"/>
      <c r="M233" s="28"/>
      <c r="N233" s="11"/>
      <c r="O233" s="33"/>
      <c r="P233" s="33"/>
    </row>
    <row r="234" spans="1:16" ht="38.25" x14ac:dyDescent="0.2">
      <c r="A234" s="38" t="s">
        <v>106</v>
      </c>
      <c r="B234" s="18" t="s">
        <v>128</v>
      </c>
      <c r="C234" s="25">
        <v>2</v>
      </c>
      <c r="D234" s="26" t="s">
        <v>225</v>
      </c>
      <c r="E234" s="26" t="s">
        <v>227</v>
      </c>
      <c r="F234" s="26" t="s">
        <v>241</v>
      </c>
      <c r="G234" s="26" t="s">
        <v>248</v>
      </c>
      <c r="H234" s="19">
        <v>119</v>
      </c>
      <c r="I234" s="31">
        <v>3461.183</v>
      </c>
      <c r="J234" s="27"/>
      <c r="K234" s="27"/>
      <c r="L234" s="27"/>
      <c r="M234" s="28"/>
      <c r="N234" s="11"/>
      <c r="O234" s="33"/>
      <c r="P234" s="33"/>
    </row>
    <row r="235" spans="1:16" ht="25.5" x14ac:dyDescent="0.2">
      <c r="A235" s="38" t="s">
        <v>234</v>
      </c>
      <c r="B235" s="18" t="s">
        <v>128</v>
      </c>
      <c r="C235" s="25">
        <v>2</v>
      </c>
      <c r="D235" s="26" t="s">
        <v>225</v>
      </c>
      <c r="E235" s="26" t="s">
        <v>227</v>
      </c>
      <c r="F235" s="26" t="s">
        <v>241</v>
      </c>
      <c r="G235" s="26" t="s">
        <v>248</v>
      </c>
      <c r="H235" s="19">
        <v>242</v>
      </c>
      <c r="I235" s="31">
        <v>65.400000000000006</v>
      </c>
      <c r="J235" s="27"/>
      <c r="K235" s="27"/>
      <c r="L235" s="27"/>
      <c r="M235" s="28"/>
      <c r="N235" s="11"/>
      <c r="O235" s="33"/>
      <c r="P235" s="33"/>
    </row>
    <row r="236" spans="1:16" ht="25.5" x14ac:dyDescent="0.2">
      <c r="A236" s="38" t="s">
        <v>235</v>
      </c>
      <c r="B236" s="18" t="s">
        <v>128</v>
      </c>
      <c r="C236" s="25">
        <v>2</v>
      </c>
      <c r="D236" s="26" t="s">
        <v>225</v>
      </c>
      <c r="E236" s="26" t="s">
        <v>227</v>
      </c>
      <c r="F236" s="26" t="s">
        <v>241</v>
      </c>
      <c r="G236" s="26" t="s">
        <v>248</v>
      </c>
      <c r="H236" s="19">
        <v>244</v>
      </c>
      <c r="I236" s="31">
        <v>411.661</v>
      </c>
      <c r="J236" s="27"/>
      <c r="K236" s="27"/>
      <c r="L236" s="27"/>
      <c r="M236" s="28"/>
      <c r="N236" s="11"/>
      <c r="O236" s="33"/>
      <c r="P236" s="33"/>
    </row>
    <row r="237" spans="1:16" ht="13.5" customHeight="1" x14ac:dyDescent="0.2">
      <c r="A237" s="38" t="s">
        <v>45</v>
      </c>
      <c r="B237" s="18" t="s">
        <v>128</v>
      </c>
      <c r="C237" s="25">
        <v>2</v>
      </c>
      <c r="D237" s="26" t="s">
        <v>225</v>
      </c>
      <c r="E237" s="26" t="s">
        <v>227</v>
      </c>
      <c r="F237" s="26" t="s">
        <v>241</v>
      </c>
      <c r="G237" s="26" t="s">
        <v>248</v>
      </c>
      <c r="H237" s="19">
        <v>852</v>
      </c>
      <c r="I237" s="31"/>
      <c r="J237" s="27"/>
      <c r="K237" s="27"/>
      <c r="L237" s="27"/>
      <c r="M237" s="28"/>
      <c r="N237" s="11"/>
      <c r="O237" s="33"/>
      <c r="P237" s="33"/>
    </row>
    <row r="238" spans="1:16" ht="25.5" x14ac:dyDescent="0.2">
      <c r="A238" s="38" t="s">
        <v>242</v>
      </c>
      <c r="B238" s="18"/>
      <c r="C238" s="25"/>
      <c r="D238" s="26"/>
      <c r="E238" s="26"/>
      <c r="F238" s="26"/>
      <c r="G238" s="26" t="s">
        <v>243</v>
      </c>
      <c r="H238" s="19"/>
      <c r="I238" s="95">
        <f>I239</f>
        <v>7715.634</v>
      </c>
      <c r="J238" s="27"/>
      <c r="K238" s="27"/>
      <c r="L238" s="27"/>
      <c r="M238" s="28"/>
      <c r="N238" s="11"/>
      <c r="O238" s="33"/>
      <c r="P238" s="33"/>
    </row>
    <row r="239" spans="1:16" ht="25.5" x14ac:dyDescent="0.2">
      <c r="A239" s="38" t="s">
        <v>179</v>
      </c>
      <c r="B239" s="18" t="s">
        <v>128</v>
      </c>
      <c r="C239" s="25">
        <v>2</v>
      </c>
      <c r="D239" s="26" t="s">
        <v>225</v>
      </c>
      <c r="E239" s="26" t="s">
        <v>227</v>
      </c>
      <c r="F239" s="26" t="s">
        <v>229</v>
      </c>
      <c r="G239" s="26" t="s">
        <v>244</v>
      </c>
      <c r="H239" s="19"/>
      <c r="I239" s="95">
        <f>I240</f>
        <v>7715.634</v>
      </c>
      <c r="J239" s="27"/>
      <c r="K239" s="27"/>
      <c r="L239" s="27"/>
      <c r="M239" s="28"/>
      <c r="N239" s="11"/>
      <c r="O239" s="33"/>
      <c r="P239" s="33"/>
    </row>
    <row r="240" spans="1:16" ht="38.25" x14ac:dyDescent="0.2">
      <c r="A240" s="38" t="s">
        <v>204</v>
      </c>
      <c r="B240" s="18" t="s">
        <v>128</v>
      </c>
      <c r="C240" s="25">
        <v>2</v>
      </c>
      <c r="D240" s="26" t="s">
        <v>225</v>
      </c>
      <c r="E240" s="26" t="s">
        <v>227</v>
      </c>
      <c r="F240" s="26" t="s">
        <v>229</v>
      </c>
      <c r="G240" s="26" t="s">
        <v>244</v>
      </c>
      <c r="H240" s="19">
        <v>611</v>
      </c>
      <c r="I240" s="31">
        <v>7715.634</v>
      </c>
      <c r="J240" s="27"/>
      <c r="K240" s="27"/>
      <c r="L240" s="27"/>
      <c r="M240" s="28"/>
      <c r="N240" s="11"/>
      <c r="O240" s="33"/>
      <c r="P240" s="33"/>
    </row>
    <row r="241" spans="1:18" ht="17.25" customHeight="1" thickBot="1" x14ac:dyDescent="0.3">
      <c r="A241" s="54" t="s">
        <v>249</v>
      </c>
      <c r="B241" s="54"/>
      <c r="C241" s="54"/>
      <c r="D241" s="55"/>
      <c r="E241" s="56"/>
      <c r="F241" s="57"/>
      <c r="G241" s="58"/>
      <c r="H241" s="55"/>
      <c r="I241" s="96">
        <f>I195+I185+I143+I116+I97+I51+I47+I40+I10+I86</f>
        <v>1508765.0324599999</v>
      </c>
      <c r="J241" s="59"/>
      <c r="K241" s="60"/>
      <c r="L241" s="60"/>
      <c r="M241" s="60"/>
      <c r="N241" s="61"/>
      <c r="O241" s="62" t="e">
        <f>O11+#REF!+#REF!+#REF!+#REF!+#REF!+#REF!+#REF!+#REF!+#REF!+#REF!</f>
        <v>#REF!</v>
      </c>
      <c r="P241" s="62" t="e">
        <f>P11+#REF!+#REF!+#REF!+#REF!+#REF!+#REF!+#REF!+#REF!+#REF!+#REF!</f>
        <v>#REF!</v>
      </c>
      <c r="Q241" s="47">
        <v>1508765.0319999999</v>
      </c>
      <c r="R241" s="47">
        <f>Q241-I241</f>
        <v>-4.6000001020729542E-4</v>
      </c>
    </row>
    <row r="242" spans="1:18" x14ac:dyDescent="0.25">
      <c r="A242" s="63"/>
      <c r="B242" s="63"/>
      <c r="C242" s="63"/>
      <c r="D242" s="64"/>
      <c r="E242" s="64"/>
      <c r="F242" s="64"/>
      <c r="G242" s="64"/>
      <c r="H242" s="64"/>
      <c r="I242" s="65"/>
      <c r="J242" s="66">
        <v>5460507.3499999996</v>
      </c>
      <c r="K242" s="66">
        <v>5225248.8380000005</v>
      </c>
      <c r="L242" s="66">
        <v>4361227.7130000005</v>
      </c>
      <c r="M242" s="66">
        <v>4045877.5619999999</v>
      </c>
      <c r="N242" s="11"/>
      <c r="P242" s="24"/>
      <c r="Q242" s="67"/>
      <c r="R242" s="67"/>
    </row>
    <row r="243" spans="1:18" x14ac:dyDescent="0.25">
      <c r="D243" s="64"/>
      <c r="E243" s="64"/>
      <c r="F243" s="64"/>
      <c r="G243" s="64"/>
      <c r="H243" s="9"/>
      <c r="I243" s="69">
        <v>98903.369000000006</v>
      </c>
      <c r="J243" s="70">
        <v>5460507.3499999996</v>
      </c>
      <c r="K243" s="70">
        <v>5225248.8380000005</v>
      </c>
      <c r="L243" s="70">
        <v>4361227.7130000005</v>
      </c>
      <c r="M243" s="70">
        <v>4045877.5619999999</v>
      </c>
      <c r="N243" s="11"/>
      <c r="Q243" s="79" t="s">
        <v>250</v>
      </c>
      <c r="R243" s="79"/>
    </row>
    <row r="244" spans="1:18" x14ac:dyDescent="0.25">
      <c r="A244" s="71"/>
      <c r="B244" s="71"/>
      <c r="C244" s="71"/>
      <c r="D244" s="11"/>
      <c r="E244" s="11"/>
      <c r="F244" s="11"/>
      <c r="G244" s="11"/>
      <c r="H244" s="11"/>
      <c r="I244" s="72">
        <v>14889.96</v>
      </c>
      <c r="J244" s="11"/>
      <c r="K244" s="11"/>
      <c r="L244" s="11"/>
      <c r="M244" s="11"/>
      <c r="N244" s="11"/>
      <c r="Q244" s="79" t="s">
        <v>251</v>
      </c>
      <c r="R244" s="79"/>
    </row>
    <row r="245" spans="1:18" x14ac:dyDescent="0.25">
      <c r="I245" s="73">
        <f>I241+I244</f>
        <v>1523654.9924599999</v>
      </c>
      <c r="Q245" s="79" t="s">
        <v>252</v>
      </c>
      <c r="R245" s="79"/>
    </row>
    <row r="246" spans="1:18" x14ac:dyDescent="0.25">
      <c r="I246" s="73">
        <v>1392029.9939999999</v>
      </c>
      <c r="P246" s="74" t="s">
        <v>253</v>
      </c>
      <c r="Q246" s="79" t="s">
        <v>254</v>
      </c>
      <c r="R246" s="79"/>
    </row>
    <row r="247" spans="1:18" x14ac:dyDescent="0.25">
      <c r="I247" s="73">
        <f>I246+I244+I243</f>
        <v>1505823.3229999999</v>
      </c>
      <c r="P247" s="74" t="s">
        <v>255</v>
      </c>
      <c r="Q247" s="10" t="s">
        <v>256</v>
      </c>
    </row>
    <row r="248" spans="1:18" x14ac:dyDescent="0.25">
      <c r="I248" s="73"/>
      <c r="P248" s="74" t="s">
        <v>257</v>
      </c>
    </row>
    <row r="249" spans="1:18" x14ac:dyDescent="0.25">
      <c r="A249" s="75"/>
      <c r="B249" s="75"/>
      <c r="C249" s="75"/>
      <c r="G249" s="76"/>
      <c r="I249" s="73">
        <f>I245-I247</f>
        <v>17831.669460000005</v>
      </c>
      <c r="P249" s="74" t="s">
        <v>258</v>
      </c>
      <c r="Q249" s="10" t="s">
        <v>259</v>
      </c>
    </row>
    <row r="250" spans="1:18" x14ac:dyDescent="0.25">
      <c r="A250" s="75"/>
      <c r="B250" s="75"/>
      <c r="C250" s="75"/>
      <c r="I250" s="73"/>
      <c r="P250" s="74" t="s">
        <v>260</v>
      </c>
    </row>
    <row r="251" spans="1:18" x14ac:dyDescent="0.25">
      <c r="A251" s="75"/>
      <c r="B251" s="75"/>
      <c r="C251" s="75"/>
      <c r="I251" s="77"/>
    </row>
    <row r="252" spans="1:18" x14ac:dyDescent="0.25">
      <c r="A252" s="75"/>
      <c r="B252" s="75"/>
      <c r="C252" s="75"/>
      <c r="I252" s="77"/>
    </row>
    <row r="253" spans="1:18" x14ac:dyDescent="0.25">
      <c r="A253" s="75"/>
      <c r="B253" s="75"/>
      <c r="C253" s="75"/>
      <c r="I253" s="77"/>
    </row>
    <row r="254" spans="1:18" x14ac:dyDescent="0.25">
      <c r="A254" s="75"/>
      <c r="B254" s="75"/>
      <c r="C254" s="75"/>
    </row>
    <row r="255" spans="1:18" x14ac:dyDescent="0.25">
      <c r="A255" s="75"/>
      <c r="B255" s="75"/>
      <c r="C255" s="75"/>
      <c r="I255" s="77"/>
    </row>
    <row r="256" spans="1:18" x14ac:dyDescent="0.25">
      <c r="A256" s="75"/>
      <c r="B256" s="75"/>
      <c r="C256" s="75"/>
      <c r="I256" s="77"/>
    </row>
    <row r="257" spans="1:9" x14ac:dyDescent="0.25">
      <c r="A257" s="75"/>
      <c r="B257" s="75"/>
      <c r="C257" s="75"/>
      <c r="I257" s="77"/>
    </row>
    <row r="258" spans="1:9" x14ac:dyDescent="0.25">
      <c r="A258" s="75"/>
      <c r="B258" s="75"/>
      <c r="C258" s="75"/>
    </row>
    <row r="261" spans="1:9" x14ac:dyDescent="0.2">
      <c r="A261" s="75"/>
      <c r="B261" s="75"/>
      <c r="C261" s="75"/>
      <c r="E261" s="67"/>
      <c r="I261" s="10"/>
    </row>
    <row r="262" spans="1:9" x14ac:dyDescent="0.2">
      <c r="E262" s="80"/>
      <c r="F262" s="80"/>
      <c r="I262" s="10"/>
    </row>
  </sheetData>
  <autoFilter ref="B9:H250"/>
  <mergeCells count="16">
    <mergeCell ref="I7:P7"/>
    <mergeCell ref="D1:P1"/>
    <mergeCell ref="D2:P2"/>
    <mergeCell ref="D3:P3"/>
    <mergeCell ref="A5:P5"/>
    <mergeCell ref="A6:D6"/>
    <mergeCell ref="Q244:R244"/>
    <mergeCell ref="Q245:R245"/>
    <mergeCell ref="Q246:R246"/>
    <mergeCell ref="E262:F262"/>
    <mergeCell ref="A8:A9"/>
    <mergeCell ref="B8:H8"/>
    <mergeCell ref="I8:I9"/>
    <mergeCell ref="J8:M8"/>
    <mergeCell ref="O8:P8"/>
    <mergeCell ref="Q243:R243"/>
  </mergeCells>
  <pageMargins left="0.78740157480314965" right="0.19685039370078741" top="0.19685039370078741" bottom="0.23622047244094491" header="0.27559055118110237" footer="0.15748031496062992"/>
  <pageSetup paperSize="9" scale="77" orientation="portrait" r:id="rId1"/>
  <headerFooter alignWithMargins="0"/>
  <rowBreaks count="1" manualBreakCount="1">
    <brk id="182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ПР 6 на 2019 г</vt:lpstr>
      <vt:lpstr>Лист1</vt:lpstr>
      <vt:lpstr>Лист2</vt:lpstr>
      <vt:lpstr>Лист3</vt:lpstr>
      <vt:lpstr>'ПР 6 на 2019 г'!_Toc465702665</vt:lpstr>
      <vt:lpstr>'ПР 6 на 2019 г'!_Toc465705550</vt:lpstr>
      <vt:lpstr>'ПР 6 на 2019 г'!_Toc465708116</vt:lpstr>
      <vt:lpstr>'ПР 6 на 2019 г'!_Toc465711341</vt:lpstr>
      <vt:lpstr>'ПР 6 на 2019 г'!Заголовки_для_печати</vt:lpstr>
      <vt:lpstr>'ПР 6 на 2019 г'!Область_печати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2020-02-21T12:09:14Z</dcterms:modified>
</cp:coreProperties>
</file>